
<file path=[Content_Types].xml><?xml version="1.0" encoding="utf-8"?>
<Types xmlns="http://schemas.openxmlformats.org/package/2006/content-types">
  <Default Extension="png" ContentType="image/png"/>
  <Default Extension="bin" ContentType="application/vnd.openxmlformats-officedocument.spreadsheetml.printerSettings"/>
  <Default Extension="svg" ContentType="image/svg+xml"/>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slicers/slicer2.xml" ContentType="application/vnd.ms-excel.slicer+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Ex3.xml" ContentType="application/vnd.ms-office.chartex+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tables/table1.xml" ContentType="application/vnd.openxmlformats-officedocument.spreadsheetml.table+xml"/>
  <Override PartName="/xl/pivotTables/pivotTable2.xml" ContentType="application/vnd.openxmlformats-officedocument.spreadsheetml.pivotTable+xml"/>
  <Override PartName="/xl/drawings/drawing4.xml" ContentType="application/vnd.openxmlformats-officedocument.drawing+xml"/>
  <Override PartName="/xl/charts/chartEx4.xml" ContentType="application/vnd.ms-office.chartex+xml"/>
  <Override PartName="/xl/charts/style11.xml" ContentType="application/vnd.ms-office.chartstyle+xml"/>
  <Override PartName="/xl/charts/colors11.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4.xml" ContentType="application/vnd.openxmlformats-officedocument.spreadsheetml.pivotTable+xml"/>
  <Override PartName="/xl/drawings/drawing6.xml" ContentType="application/vnd.openxmlformats-officedocument.drawing+xml"/>
  <Override PartName="/xl/charts/chart9.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5.xml" ContentType="application/vnd.openxmlformats-officedocument.spreadsheetml.pivotTable+xml"/>
  <Override PartName="/xl/drawings/drawing7.xml" ContentType="application/vnd.openxmlformats-officedocument.drawing+xml"/>
  <Override PartName="/xl/charts/chart10.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6.xml" ContentType="application/vnd.openxmlformats-officedocument.spreadsheetml.pivotTable+xml"/>
  <Override PartName="/xl/drawings/drawing8.xml" ContentType="application/vnd.openxmlformats-officedocument.drawing+xml"/>
  <Override PartName="/xl/charts/chartEx5.xml" ContentType="application/vnd.ms-office.chartex+xml"/>
  <Override PartName="/xl/charts/style15.xml" ContentType="application/vnd.ms-office.chartstyle+xml"/>
  <Override PartName="/xl/charts/colors15.xml" ContentType="application/vnd.ms-office.chartcolorstyle+xml"/>
  <Override PartName="/xl/pivotTables/pivotTable7.xml" ContentType="application/vnd.openxmlformats-officedocument.spreadsheetml.pivotTable+xml"/>
  <Override PartName="/xl/drawings/drawing9.xml" ContentType="application/vnd.openxmlformats-officedocument.drawing+xml"/>
  <Override PartName="/xl/charts/chart11.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8.xml" ContentType="application/vnd.openxmlformats-officedocument.spreadsheetml.pivotTable+xml"/>
  <Override PartName="/xl/drawings/drawing10.xml" ContentType="application/vnd.openxmlformats-officedocument.drawing+xml"/>
  <Override PartName="/xl/charts/chart12.xml" ContentType="application/vnd.openxmlformats-officedocument.drawingml.chart+xml"/>
  <Override PartName="/xl/charts/style17.xml" ContentType="application/vnd.ms-office.chartstyle+xml"/>
  <Override PartName="/xl/charts/colors1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5"/>
  <workbookPr hidePivotFieldList="1" defaultThemeVersion="166925"/>
  <mc:AlternateContent xmlns:mc="http://schemas.openxmlformats.org/markup-compatibility/2006">
    <mc:Choice Requires="x15">
      <x15ac:absPath xmlns:x15ac="http://schemas.microsoft.com/office/spreadsheetml/2010/11/ac" url="C:\Users\abc\Desktop\Board Infinity\Excel Learning Files\Project\"/>
    </mc:Choice>
  </mc:AlternateContent>
  <xr:revisionPtr revIDLastSave="0" documentId="13_ncr:1_{83002A33-924F-48BD-8490-BA1218791BC0}" xr6:coauthVersionLast="36" xr6:coauthVersionMax="36" xr10:uidLastSave="{00000000-0000-0000-0000-000000000000}"/>
  <bookViews>
    <workbookView xWindow="0" yWindow="0" windowWidth="16410" windowHeight="7545" tabRatio="673" firstSheet="2" activeTab="2" xr2:uid="{2300E032-FAAE-40A8-BC6E-0CF971C17041}"/>
  </bookViews>
  <sheets>
    <sheet name="Duplicate Dashboard" sheetId="8" state="hidden" r:id="rId1"/>
    <sheet name="Monthly Prof" sheetId="6" state="hidden" r:id="rId2"/>
    <sheet name="Dashboard" sheetId="13" r:id="rId3"/>
    <sheet name="Data" sheetId="2" r:id="rId4"/>
    <sheet name="Monthly Profit" sheetId="9" state="hidden" r:id="rId5"/>
    <sheet name="Delivery Performance Doughnut" sheetId="11" state="hidden" r:id="rId6"/>
    <sheet name="Return Rate" sheetId="12" state="hidden" r:id="rId7"/>
    <sheet name="State wise Profit" sheetId="7" state="hidden" r:id="rId8"/>
    <sheet name="Customer Waterfall" sheetId="14" state="hidden" r:id="rId9"/>
    <sheet name="Customer Satisfaction" sheetId="15" state="hidden" r:id="rId10"/>
    <sheet name="Quarterly Revenue Sales" sheetId="16" state="hidden" r:id="rId11"/>
    <sheet name="Problem Statement" sheetId="18" r:id="rId12"/>
  </sheets>
  <definedNames>
    <definedName name="_xlchart.v1.14" hidden="1">'Customer Waterfall'!$D$4:$D$7</definedName>
    <definedName name="_xlchart.v1.15" hidden="1">'Customer Waterfall'!$E$4:$E$7</definedName>
    <definedName name="_xlchart.v1.16" hidden="1">'Customer Waterfall'!$F$4:$F$7</definedName>
    <definedName name="_xlchart.v1.8" hidden="1">'Customer Waterfall'!$D$4:$D$7</definedName>
    <definedName name="_xlchart.v1.9" hidden="1">'Customer Waterfall'!$E$4:$E$7</definedName>
    <definedName name="_xlchart.v5.0" hidden="1">'Monthly Profit'!$A$7</definedName>
    <definedName name="_xlchart.v5.1" hidden="1">'Monthly Profit'!$A$8</definedName>
    <definedName name="_xlchart.v5.10" hidden="1">'Monthly Profit'!$A$7</definedName>
    <definedName name="_xlchart.v5.11" hidden="1">'Monthly Profit'!$A$8</definedName>
    <definedName name="_xlchart.v5.12" hidden="1">'Monthly Profit'!$B$7:$F$7</definedName>
    <definedName name="_xlchart.v5.13" hidden="1">'Monthly Profit'!$B$8:$F$8</definedName>
    <definedName name="_xlchart.v5.2" hidden="1">'Monthly Profit'!$B$7:$F$7</definedName>
    <definedName name="_xlchart.v5.3" hidden="1">'Monthly Profit'!$B$8:$F$8</definedName>
    <definedName name="_xlchart.v5.4" hidden="1">'Monthly Profit'!$A$7</definedName>
    <definedName name="_xlchart.v5.5" hidden="1">'Monthly Profit'!$A$8</definedName>
    <definedName name="_xlchart.v5.6" hidden="1">'Monthly Profit'!$B$7:$F$7</definedName>
    <definedName name="_xlchart.v5.7" hidden="1">'Monthly Profit'!$B$8:$F$8</definedName>
    <definedName name="NativeTimeline_Date">#N/A</definedName>
    <definedName name="Slicer_Customer_Acquisition_Type">#N/A</definedName>
    <definedName name="Slicer_Date">#N/A</definedName>
    <definedName name="Slicer_Product">#N/A</definedName>
    <definedName name="Slicer_State">#N/A</definedName>
  </definedNames>
  <calcPr calcId="191029"/>
  <pivotCaches>
    <pivotCache cacheId="0" r:id="rId13"/>
  </pivotCaches>
  <extLst>
    <ext xmlns:x14="http://schemas.microsoft.com/office/spreadsheetml/2009/9/main" uri="{BBE1A952-AA13-448e-AADC-164F8A28A991}">
      <x14:slicerCaches>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8"/>
      </x15:timelineCacheRefs>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7" i="14" l="1"/>
  <c r="B8" i="9"/>
  <c r="F8" i="9"/>
  <c r="C8" i="9"/>
  <c r="C5" i="11"/>
  <c r="E4" i="14"/>
  <c r="C5" i="12"/>
  <c r="E5" i="14"/>
  <c r="D8" i="9"/>
  <c r="E6" i="14"/>
  <c r="E8" i="9"/>
  <c r="F6" i="14" l="1"/>
  <c r="F5" i="14"/>
  <c r="F4" i="14"/>
  <c r="F7" i="14"/>
</calcChain>
</file>

<file path=xl/sharedStrings.xml><?xml version="1.0" encoding="utf-8"?>
<sst xmlns="http://schemas.openxmlformats.org/spreadsheetml/2006/main" count="2973" uniqueCount="59">
  <si>
    <t>Product</t>
  </si>
  <si>
    <t>Units Sold</t>
  </si>
  <si>
    <t>Revenue</t>
  </si>
  <si>
    <t>Cost</t>
  </si>
  <si>
    <t>Profit</t>
  </si>
  <si>
    <t>Date</t>
  </si>
  <si>
    <t>Row Labels</t>
  </si>
  <si>
    <t>Grand Total</t>
  </si>
  <si>
    <t>Sum of Profit</t>
  </si>
  <si>
    <t>Column Labels</t>
  </si>
  <si>
    <t>Grocery</t>
  </si>
  <si>
    <t>Packaged Food</t>
  </si>
  <si>
    <t>Appliances</t>
  </si>
  <si>
    <t>Personal Care</t>
  </si>
  <si>
    <t>Home &amp; Kitchen</t>
  </si>
  <si>
    <t>Other</t>
  </si>
  <si>
    <t>State</t>
  </si>
  <si>
    <t>Maharashtra</t>
  </si>
  <si>
    <t>Telangana</t>
  </si>
  <si>
    <t>Gujarat</t>
  </si>
  <si>
    <t>Karnataka</t>
  </si>
  <si>
    <t>Andhra Pradesh</t>
  </si>
  <si>
    <t>Sum of Revenue</t>
  </si>
  <si>
    <t>Delivery Performance</t>
  </si>
  <si>
    <t>on-time</t>
  </si>
  <si>
    <t>delayed</t>
  </si>
  <si>
    <t>no</t>
  </si>
  <si>
    <t>yes</t>
  </si>
  <si>
    <t>Return</t>
  </si>
  <si>
    <t>Count of Revenue</t>
  </si>
  <si>
    <t>Qtr1</t>
  </si>
  <si>
    <t>Qtr2</t>
  </si>
  <si>
    <t>Qtr3</t>
  </si>
  <si>
    <t>Qtr4</t>
  </si>
  <si>
    <t>Customer Satisfaction</t>
  </si>
  <si>
    <t>(2) low</t>
  </si>
  <si>
    <t>(1) very low</t>
  </si>
  <si>
    <t>(3) ok</t>
  </si>
  <si>
    <t>(4) high</t>
  </si>
  <si>
    <t>(5) very high</t>
  </si>
  <si>
    <t>Customer Acquisition Type</t>
  </si>
  <si>
    <t>Ad</t>
  </si>
  <si>
    <t>Returning</t>
  </si>
  <si>
    <t>Organic</t>
  </si>
  <si>
    <t>Total</t>
  </si>
  <si>
    <t>Which quarter faced the lowest number of sales?</t>
  </si>
  <si>
    <t>What is the return percent in Andhra Pradesh?</t>
  </si>
  <si>
    <t xml:space="preserve">What percent people are really less satisfied for which product? </t>
  </si>
  <si>
    <t>Which quarter has been affected most for return orders?</t>
  </si>
  <si>
    <t>Which of the customer acquistion has supported a lot and what was the percent ?</t>
  </si>
  <si>
    <t>Which customer acquistion is best in Andhra Pradesh?</t>
  </si>
  <si>
    <t>Which quarter shows good ontime delievery rate?</t>
  </si>
  <si>
    <t>Which quarter faced the lowest number of sales in Maharashtra?</t>
  </si>
  <si>
    <t>Hovering through the map which location shows lowest sales?</t>
  </si>
  <si>
    <t>Which state can recover the target of return percent early?</t>
  </si>
  <si>
    <t>Which state is a way back to achieve target in on-time delieveries?</t>
  </si>
  <si>
    <t>Which product lies most in "good" category?</t>
  </si>
  <si>
    <t>Customer is satisfied mostly in which product?</t>
  </si>
  <si>
    <t>In which state does acquistion for Ad has the lowest percent?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</si>
</sst>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8" formatCode="&quot;₹&quot;\ #,##0.00;[Red]&quot;₹&quot;\ \-#,##0.00"/>
    <numFmt numFmtId="43" formatCode="_ * #,##0.00_ ;_ * \-#,##0.00_ ;_ * &quot;-&quot;??_ ;_ @_ "/>
    <numFmt numFmtId="164" formatCode="_(&quot;₹&quot;* #,##0_);_(&quot;₹&quot;* \(#,##0\);_(&quot;₹&quot;* &quot;-&quot;??_);_(@_)"/>
    <numFmt numFmtId="165" formatCode="_(* #,##0_);_(* \(#,##0\);_(* &quot;-&quot;??_);_(@_)"/>
    <numFmt numFmtId="166" formatCode="[$₹-439]#,##0"/>
    <numFmt numFmtId="167" formatCode="_-[$$-409]* #,##0_ ;_-[$$-409]* \-#,##0\ ;_-[$$-409]* &quot;-&quot;??_ ;_-@_ "/>
  </numFmts>
  <fonts count="9" x14ac:knownFonts="1">
    <font>
      <sz val="11"/>
      <color theme="1"/>
      <name val="Calibri"/>
      <family val="2"/>
      <scheme val="minor"/>
    </font>
    <font>
      <sz val="11"/>
      <color theme="1"/>
      <name val="Calibri"/>
      <family val="2"/>
      <scheme val="minor"/>
    </font>
    <font>
      <sz val="11"/>
      <color rgb="FF000000"/>
      <name val="Tw Cen MT"/>
      <family val="2"/>
    </font>
    <font>
      <b/>
      <sz val="11"/>
      <color rgb="FFFFFFFF"/>
      <name val="Tw Cen MT"/>
      <family val="2"/>
    </font>
    <font>
      <b/>
      <sz val="11"/>
      <color theme="1"/>
      <name val="Calibri"/>
      <family val="2"/>
      <scheme val="minor"/>
    </font>
    <font>
      <sz val="11"/>
      <color theme="1"/>
      <name val="Tw Cen MT"/>
      <family val="2"/>
    </font>
    <font>
      <sz val="12"/>
      <color theme="1"/>
      <name val="Calibri"/>
      <family val="2"/>
      <scheme val="minor"/>
    </font>
    <font>
      <b/>
      <sz val="12"/>
      <color theme="1"/>
      <name val="Calibri"/>
      <family val="2"/>
      <scheme val="minor"/>
    </font>
    <font>
      <b/>
      <sz val="14"/>
      <color theme="1"/>
      <name val="Calibri"/>
      <family val="2"/>
      <scheme val="minor"/>
    </font>
  </fonts>
  <fills count="6">
    <fill>
      <patternFill patternType="none"/>
    </fill>
    <fill>
      <patternFill patternType="gray125"/>
    </fill>
    <fill>
      <patternFill patternType="solid">
        <fgColor rgb="FF2FA3EE"/>
        <bgColor rgb="FF2FA3EE"/>
      </patternFill>
    </fill>
    <fill>
      <patternFill patternType="solid">
        <fgColor theme="9"/>
        <bgColor indexed="64"/>
      </patternFill>
    </fill>
    <fill>
      <patternFill patternType="solid">
        <fgColor theme="4" tint="0.79998168889431442"/>
        <bgColor theme="4" tint="0.79998168889431442"/>
      </patternFill>
    </fill>
    <fill>
      <patternFill patternType="solid">
        <fgColor theme="5"/>
        <bgColor indexed="64"/>
      </patternFill>
    </fill>
  </fills>
  <borders count="4">
    <border>
      <left/>
      <right/>
      <top/>
      <bottom/>
      <diagonal/>
    </border>
    <border>
      <left/>
      <right/>
      <top style="thin">
        <color rgb="FF2FA3EE"/>
      </top>
      <bottom/>
      <diagonal/>
    </border>
    <border>
      <left/>
      <right/>
      <top/>
      <bottom style="thin">
        <color theme="4" tint="0.39997558519241921"/>
      </bottom>
      <diagonal/>
    </border>
    <border>
      <left/>
      <right/>
      <top style="thin">
        <color theme="4" tint="0.39997558519241921"/>
      </top>
      <bottom/>
      <diagonal/>
    </border>
  </borders>
  <cellStyleXfs count="5">
    <xf numFmtId="0" fontId="0" fillId="0" borderId="0"/>
    <xf numFmtId="43" fontId="1" fillId="0" borderId="0" applyFont="0" applyFill="0" applyBorder="0" applyAlignment="0" applyProtection="0"/>
    <xf numFmtId="9" fontId="1" fillId="0" borderId="0" applyFont="0" applyFill="0" applyBorder="0" applyAlignment="0" applyProtection="0"/>
    <xf numFmtId="0" fontId="6" fillId="0" borderId="0"/>
    <xf numFmtId="9" fontId="6" fillId="0" borderId="0" applyFont="0" applyFill="0" applyBorder="0" applyAlignment="0" applyProtection="0"/>
  </cellStyleXfs>
  <cellXfs count="25">
    <xf numFmtId="0" fontId="0" fillId="0" borderId="0" xfId="0"/>
    <xf numFmtId="0" fontId="2" fillId="0" borderId="1" xfId="0" applyFont="1" applyBorder="1"/>
    <xf numFmtId="0" fontId="0" fillId="0" borderId="0" xfId="0" pivotButton="1"/>
    <xf numFmtId="14" fontId="0" fillId="0" borderId="0" xfId="0" applyNumberFormat="1" applyAlignment="1">
      <alignment horizontal="left"/>
    </xf>
    <xf numFmtId="0" fontId="0" fillId="0" borderId="0" xfId="0" applyAlignment="1">
      <alignment horizontal="left"/>
    </xf>
    <xf numFmtId="0" fontId="3" fillId="2" borderId="0" xfId="0" applyFont="1" applyFill="1" applyBorder="1"/>
    <xf numFmtId="164" fontId="0" fillId="0" borderId="0" xfId="0" applyNumberFormat="1"/>
    <xf numFmtId="0" fontId="0" fillId="3" borderId="0" xfId="0" applyFill="1"/>
    <xf numFmtId="165" fontId="0" fillId="0" borderId="0" xfId="0" applyNumberFormat="1"/>
    <xf numFmtId="14" fontId="2" fillId="0" borderId="1" xfId="1" applyNumberFormat="1" applyFont="1" applyBorder="1"/>
    <xf numFmtId="0" fontId="4" fillId="4" borderId="2" xfId="0" applyFont="1" applyFill="1" applyBorder="1"/>
    <xf numFmtId="0" fontId="0" fillId="0" borderId="0" xfId="0" applyNumberFormat="1"/>
    <xf numFmtId="0" fontId="4" fillId="4" borderId="3" xfId="0" applyFont="1" applyFill="1" applyBorder="1"/>
    <xf numFmtId="9" fontId="0" fillId="0" borderId="0" xfId="2" applyFont="1"/>
    <xf numFmtId="0" fontId="5" fillId="0" borderId="0" xfId="0" applyFont="1"/>
    <xf numFmtId="0" fontId="6" fillId="0" borderId="0" xfId="3"/>
    <xf numFmtId="0" fontId="7" fillId="0" borderId="0" xfId="3" applyFont="1"/>
    <xf numFmtId="166" fontId="0" fillId="0" borderId="0" xfId="0" applyNumberFormat="1"/>
    <xf numFmtId="167" fontId="3" fillId="2" borderId="0" xfId="0" applyNumberFormat="1" applyFont="1" applyFill="1" applyBorder="1"/>
    <xf numFmtId="167" fontId="2" fillId="0" borderId="1" xfId="1" applyNumberFormat="1" applyFont="1" applyBorder="1"/>
    <xf numFmtId="167" fontId="0" fillId="0" borderId="0" xfId="0" applyNumberFormat="1"/>
    <xf numFmtId="0" fontId="3" fillId="2" borderId="0" xfId="0" applyNumberFormat="1" applyFont="1" applyFill="1" applyBorder="1"/>
    <xf numFmtId="167" fontId="4" fillId="4" borderId="3" xfId="0" applyNumberFormat="1" applyFont="1" applyFill="1" applyBorder="1"/>
    <xf numFmtId="0" fontId="8" fillId="5" borderId="0" xfId="0" applyFont="1" applyFill="1"/>
    <xf numFmtId="0" fontId="0" fillId="3" borderId="0" xfId="0" applyFill="1" applyAlignment="1">
      <alignment horizontal="center"/>
    </xf>
  </cellXfs>
  <cellStyles count="5">
    <cellStyle name="Comma" xfId="1" builtinId="3"/>
    <cellStyle name="Normal" xfId="0" builtinId="0"/>
    <cellStyle name="Normal 2" xfId="3" xr:uid="{00000000-0005-0000-0000-00002F000000}"/>
    <cellStyle name="Percent" xfId="2" builtinId="5"/>
    <cellStyle name="Percent 2" xfId="4" xr:uid="{00000000-0005-0000-0000-000030000000}"/>
  </cellStyles>
  <dxfs count="40">
    <dxf>
      <numFmt numFmtId="164" formatCode="_(&quot;₹&quot;* #,##0_);_(&quot;₹&quot;* \(#,##0\);_(&quot;₹&quot;* &quot;-&quot;??_);_(@_)"/>
    </dxf>
    <dxf>
      <numFmt numFmtId="165" formatCode="_(* #,##0_);_(* \(#,##0\);_(* &quot;-&quot;??_);_(@_)"/>
    </dxf>
    <dxf>
      <numFmt numFmtId="165" formatCode="_(* #,##0_);_(* \(#,##0\);_(* &quot;-&quot;??_);_(@_)"/>
    </dxf>
    <dxf>
      <numFmt numFmtId="164" formatCode="_(&quot;₹&quot;* #,##0_);_(&quot;₹&quot;* \(#,##0\);_(&quot;₹&quot;* &quot;-&quot;??_);_(@_)"/>
    </dxf>
    <dxf>
      <font>
        <b val="0"/>
        <i val="0"/>
        <strike val="0"/>
        <condense val="0"/>
        <extend val="0"/>
        <outline val="0"/>
        <shadow val="0"/>
        <u val="none"/>
        <vertAlign val="baseline"/>
        <sz val="11"/>
        <color theme="1"/>
        <name val="Tw Cen MT"/>
        <family val="2"/>
        <scheme val="none"/>
      </font>
      <numFmt numFmtId="0" formatCode="General"/>
      <border diagonalUp="0" diagonalDown="0" outline="0">
        <left/>
        <right/>
        <top/>
        <bottom/>
      </border>
    </dxf>
    <dxf>
      <font>
        <b val="0"/>
        <i val="0"/>
        <strike val="0"/>
        <condense val="0"/>
        <extend val="0"/>
        <outline val="0"/>
        <shadow val="0"/>
        <u val="none"/>
        <vertAlign val="baseline"/>
        <sz val="11"/>
        <color theme="1"/>
        <name val="Tw Cen MT"/>
        <family val="2"/>
        <scheme val="none"/>
      </font>
      <numFmt numFmtId="19" formatCode="dd/mm/yyyy"/>
      <border diagonalUp="0" diagonalDown="0" outline="0">
        <left/>
        <right/>
        <top style="thin">
          <color rgb="FF2FA3EE"/>
        </top>
        <bottom/>
      </border>
    </dxf>
    <dxf>
      <font>
        <b val="0"/>
        <i val="0"/>
        <strike val="0"/>
        <condense val="0"/>
        <extend val="0"/>
        <outline val="0"/>
        <shadow val="0"/>
        <u val="none"/>
        <vertAlign val="baseline"/>
        <sz val="11"/>
        <color theme="1"/>
        <name val="Tw Cen MT"/>
        <family val="2"/>
        <scheme val="none"/>
      </font>
    </dxf>
    <dxf>
      <font>
        <strike val="0"/>
        <outline val="0"/>
        <shadow val="0"/>
        <u val="none"/>
        <vertAlign val="baseline"/>
        <sz val="11"/>
        <color theme="1"/>
        <name val="Tw Cen MT"/>
        <family val="2"/>
        <scheme val="none"/>
      </font>
    </dxf>
    <dxf>
      <font>
        <b val="0"/>
        <i val="0"/>
        <strike val="0"/>
        <condense val="0"/>
        <extend val="0"/>
        <outline val="0"/>
        <shadow val="0"/>
        <u val="none"/>
        <vertAlign val="baseline"/>
        <sz val="11"/>
        <color theme="1"/>
        <name val="Tw Cen MT"/>
        <family val="2"/>
        <scheme val="none"/>
      </font>
      <numFmt numFmtId="0" formatCode="General"/>
    </dxf>
    <dxf>
      <font>
        <b val="0"/>
        <i val="0"/>
        <strike val="0"/>
        <condense val="0"/>
        <extend val="0"/>
        <outline val="0"/>
        <shadow val="0"/>
        <u val="none"/>
        <vertAlign val="baseline"/>
        <sz val="11"/>
        <color theme="1"/>
        <name val="Tw Cen MT"/>
        <family val="2"/>
        <scheme val="none"/>
      </font>
      <numFmt numFmtId="19" formatCode="dd/mm/yyyy"/>
    </dxf>
    <dxf>
      <font>
        <b val="0"/>
        <i val="0"/>
        <strike val="0"/>
        <condense val="0"/>
        <extend val="0"/>
        <outline val="0"/>
        <shadow val="0"/>
        <u val="none"/>
        <vertAlign val="baseline"/>
        <sz val="11"/>
        <color rgb="FF000000"/>
        <name val="Tw Cen MT"/>
        <family val="2"/>
        <scheme val="none"/>
      </font>
      <numFmt numFmtId="0" formatCode="General"/>
      <border diagonalUp="0" diagonalDown="0" outline="0">
        <left/>
        <right/>
        <top/>
        <bottom/>
      </border>
    </dxf>
    <dxf>
      <font>
        <b val="0"/>
        <i val="0"/>
        <strike val="0"/>
        <condense val="0"/>
        <extend val="0"/>
        <outline val="0"/>
        <shadow val="0"/>
        <u val="none"/>
        <vertAlign val="baseline"/>
        <sz val="11"/>
        <color rgb="FF000000"/>
        <name val="Tw Cen MT"/>
        <family val="2"/>
        <scheme val="none"/>
      </font>
      <numFmt numFmtId="19" formatCode="dd/mm/yyyy"/>
      <border diagonalUp="0" diagonalDown="0" outline="0">
        <left/>
        <right/>
        <top style="thin">
          <color rgb="FF2FA3EE"/>
        </top>
        <bottom/>
      </border>
    </dxf>
    <dxf>
      <font>
        <b val="0"/>
        <i val="0"/>
        <strike val="0"/>
        <condense val="0"/>
        <extend val="0"/>
        <outline val="0"/>
        <shadow val="0"/>
        <u val="none"/>
        <vertAlign val="baseline"/>
        <sz val="11"/>
        <color rgb="FF000000"/>
        <name val="Tw Cen MT"/>
        <family val="2"/>
        <scheme val="none"/>
      </font>
      <numFmt numFmtId="0" formatCode="General"/>
      <border diagonalUp="0" diagonalDown="0" outline="0">
        <left/>
        <right/>
        <top/>
        <bottom/>
      </border>
    </dxf>
    <dxf>
      <font>
        <b val="0"/>
        <i val="0"/>
        <strike val="0"/>
        <condense val="0"/>
        <extend val="0"/>
        <outline val="0"/>
        <shadow val="0"/>
        <u val="none"/>
        <vertAlign val="baseline"/>
        <sz val="11"/>
        <color rgb="FF000000"/>
        <name val="Tw Cen MT"/>
        <family val="2"/>
        <scheme val="none"/>
      </font>
      <numFmt numFmtId="167" formatCode="_-[$$-409]* #,##0_ ;_-[$$-409]* \-#,##0\ ;_-[$$-409]* &quot;-&quot;??_ ;_-@_ "/>
      <border diagonalUp="0" diagonalDown="0" outline="0">
        <left/>
        <right/>
        <top style="thin">
          <color rgb="FF2FA3EE"/>
        </top>
        <bottom/>
      </border>
    </dxf>
    <dxf>
      <font>
        <b val="0"/>
        <i val="0"/>
        <strike val="0"/>
        <condense val="0"/>
        <extend val="0"/>
        <outline val="0"/>
        <shadow val="0"/>
        <u val="none"/>
        <vertAlign val="baseline"/>
        <sz val="11"/>
        <color rgb="FF000000"/>
        <name val="Tw Cen MT"/>
        <family val="2"/>
        <scheme val="none"/>
      </font>
      <numFmt numFmtId="0" formatCode="General"/>
      <border diagonalUp="0" diagonalDown="0" outline="0">
        <left/>
        <right/>
        <top/>
        <bottom/>
      </border>
    </dxf>
    <dxf>
      <font>
        <b val="0"/>
        <i val="0"/>
        <strike val="0"/>
        <condense val="0"/>
        <extend val="0"/>
        <outline val="0"/>
        <shadow val="0"/>
        <u val="none"/>
        <vertAlign val="baseline"/>
        <sz val="11"/>
        <color rgb="FF000000"/>
        <name val="Tw Cen MT"/>
        <family val="2"/>
        <scheme val="none"/>
      </font>
      <numFmt numFmtId="167" formatCode="_-[$$-409]* #,##0_ ;_-[$$-409]* \-#,##0\ ;_-[$$-409]* &quot;-&quot;??_ ;_-@_ "/>
      <border diagonalUp="0" diagonalDown="0" outline="0">
        <left/>
        <right/>
        <top style="thin">
          <color rgb="FF2FA3EE"/>
        </top>
        <bottom/>
      </border>
    </dxf>
    <dxf>
      <font>
        <b val="0"/>
        <i val="0"/>
        <strike val="0"/>
        <condense val="0"/>
        <extend val="0"/>
        <outline val="0"/>
        <shadow val="0"/>
        <u val="none"/>
        <vertAlign val="baseline"/>
        <sz val="11"/>
        <color rgb="FF000000"/>
        <name val="Tw Cen MT"/>
        <family val="2"/>
        <scheme val="none"/>
      </font>
      <numFmt numFmtId="0" formatCode="General"/>
      <border diagonalUp="0" diagonalDown="0" outline="0">
        <left/>
        <right/>
        <top/>
        <bottom/>
      </border>
    </dxf>
    <dxf>
      <font>
        <b val="0"/>
        <i val="0"/>
        <strike val="0"/>
        <condense val="0"/>
        <extend val="0"/>
        <outline val="0"/>
        <shadow val="0"/>
        <u val="none"/>
        <vertAlign val="baseline"/>
        <sz val="11"/>
        <color rgb="FF000000"/>
        <name val="Tw Cen MT"/>
        <family val="2"/>
        <scheme val="none"/>
      </font>
      <numFmt numFmtId="167" formatCode="_-[$$-409]* #,##0_ ;_-[$$-409]* \-#,##0\ ;_-[$$-409]* &quot;-&quot;??_ ;_-@_ "/>
      <border diagonalUp="0" diagonalDown="0" outline="0">
        <left/>
        <right/>
        <top style="thin">
          <color rgb="FF2FA3EE"/>
        </top>
        <bottom/>
      </border>
    </dxf>
    <dxf>
      <font>
        <b val="0"/>
        <i val="0"/>
        <strike val="0"/>
        <condense val="0"/>
        <extend val="0"/>
        <outline val="0"/>
        <shadow val="0"/>
        <u val="none"/>
        <vertAlign val="baseline"/>
        <sz val="11"/>
        <color rgb="FF000000"/>
        <name val="Tw Cen MT"/>
        <family val="2"/>
        <scheme val="none"/>
      </font>
      <numFmt numFmtId="0" formatCode="General"/>
      <border diagonalUp="0" diagonalDown="0" outline="0">
        <left/>
        <right/>
        <top/>
        <bottom/>
      </border>
    </dxf>
    <dxf>
      <font>
        <b val="0"/>
        <i val="0"/>
        <strike val="0"/>
        <condense val="0"/>
        <extend val="0"/>
        <outline val="0"/>
        <shadow val="0"/>
        <u val="none"/>
        <vertAlign val="baseline"/>
        <sz val="11"/>
        <color rgb="FF000000"/>
        <name val="Tw Cen MT"/>
        <family val="2"/>
        <scheme val="none"/>
      </font>
      <numFmt numFmtId="167" formatCode="_-[$$-409]* #,##0_ ;_-[$$-409]* \-#,##0\ ;_-[$$-409]* &quot;-&quot;??_ ;_-@_ "/>
      <border diagonalUp="0" diagonalDown="0" outline="0">
        <left/>
        <right/>
        <top style="thin">
          <color rgb="FF2FA3EE"/>
        </top>
        <bottom/>
      </border>
    </dxf>
    <dxf>
      <font>
        <b val="0"/>
        <i val="0"/>
        <strike val="0"/>
        <condense val="0"/>
        <extend val="0"/>
        <outline val="0"/>
        <shadow val="0"/>
        <u val="none"/>
        <vertAlign val="baseline"/>
        <sz val="11"/>
        <color rgb="FF000000"/>
        <name val="Tw Cen MT"/>
        <family val="2"/>
        <scheme val="none"/>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b val="0"/>
        <i val="0"/>
        <strike val="0"/>
        <condense val="0"/>
        <extend val="0"/>
        <outline val="0"/>
        <shadow val="0"/>
        <u val="none"/>
        <vertAlign val="baseline"/>
        <sz val="11"/>
        <color rgb="FF000000"/>
        <name val="Tw Cen MT"/>
        <family val="2"/>
        <scheme val="none"/>
      </font>
      <border diagonalUp="0" diagonalDown="0" outline="0">
        <left/>
        <right/>
        <top style="thin">
          <color rgb="FF2FA3EE"/>
        </top>
        <bottom/>
      </border>
    </dxf>
    <dxf>
      <font>
        <b val="0"/>
        <i val="0"/>
        <strike val="0"/>
        <condense val="0"/>
        <extend val="0"/>
        <outline val="0"/>
        <shadow val="0"/>
        <u val="none"/>
        <vertAlign val="baseline"/>
        <sz val="11"/>
        <color rgb="FF000000"/>
        <name val="Tw Cen MT"/>
        <family val="2"/>
        <scheme val="none"/>
      </font>
      <border diagonalUp="0" diagonalDown="0" outline="0">
        <left/>
        <right/>
        <top/>
        <bottom/>
      </border>
    </dxf>
    <dxf>
      <font>
        <b val="0"/>
        <i val="0"/>
        <strike val="0"/>
        <condense val="0"/>
        <extend val="0"/>
        <outline val="0"/>
        <shadow val="0"/>
        <u val="none"/>
        <vertAlign val="baseline"/>
        <sz val="11"/>
        <color rgb="FF000000"/>
        <name val="Tw Cen MT"/>
        <family val="2"/>
        <scheme val="none"/>
      </font>
      <border diagonalUp="0" diagonalDown="0" outline="0">
        <left/>
        <right/>
        <top style="thin">
          <color rgb="FF2FA3EE"/>
        </top>
        <bottom/>
      </border>
    </dxf>
    <dxf>
      <font>
        <b val="0"/>
        <i val="0"/>
        <strike val="0"/>
        <condense val="0"/>
        <extend val="0"/>
        <outline val="0"/>
        <shadow val="0"/>
        <u val="none"/>
        <vertAlign val="baseline"/>
        <sz val="11"/>
        <color rgb="FF000000"/>
        <name val="Tw Cen MT"/>
        <family val="2"/>
        <scheme val="none"/>
      </font>
      <border diagonalUp="0" diagonalDown="0" outline="0">
        <left/>
        <right/>
        <top/>
        <bottom/>
      </border>
    </dxf>
    <dxf>
      <font>
        <b val="0"/>
        <i val="0"/>
        <strike val="0"/>
        <condense val="0"/>
        <extend val="0"/>
        <outline val="0"/>
        <shadow val="0"/>
        <u val="none"/>
        <vertAlign val="baseline"/>
        <sz val="11"/>
        <color rgb="FF000000"/>
        <name val="Tw Cen MT"/>
        <family val="2"/>
        <scheme val="none"/>
      </font>
      <border diagonalUp="0" diagonalDown="0">
        <left/>
        <right/>
        <top style="thin">
          <color rgb="FF2FA3EE"/>
        </top>
        <bottom/>
        <vertical/>
        <horizontal/>
      </border>
    </dxf>
    <dxf>
      <border outline="0">
        <left style="thin">
          <color rgb="FF2FA3EE"/>
        </left>
        <top style="thin">
          <color rgb="FF2FA3EE"/>
        </top>
        <bottom style="thin">
          <color rgb="FF2FA3EE"/>
        </bottom>
      </border>
    </dxf>
    <dxf>
      <font>
        <b val="0"/>
        <i val="0"/>
        <strike val="0"/>
        <condense val="0"/>
        <extend val="0"/>
        <outline val="0"/>
        <shadow val="0"/>
        <u val="none"/>
        <vertAlign val="baseline"/>
        <sz val="11"/>
        <color rgb="FF000000"/>
        <name val="Tw Cen MT"/>
        <family val="2"/>
        <scheme val="none"/>
      </font>
    </dxf>
    <dxf>
      <font>
        <b/>
        <i val="0"/>
        <strike val="0"/>
        <condense val="0"/>
        <extend val="0"/>
        <outline val="0"/>
        <shadow val="0"/>
        <u val="none"/>
        <vertAlign val="baseline"/>
        <sz val="11"/>
        <color rgb="FFFFFFFF"/>
        <name val="Tw Cen MT"/>
        <family val="2"/>
        <scheme val="none"/>
      </font>
      <fill>
        <patternFill patternType="solid">
          <fgColor rgb="FF2FA3EE"/>
          <bgColor rgb="FF2FA3EE"/>
        </patternFill>
      </fill>
    </dxf>
    <dxf>
      <numFmt numFmtId="165" formatCode="_(* #,##0_);_(* \(#,##0\);_(* &quot;-&quot;??_);_(@_)"/>
    </dxf>
    <dxf>
      <font>
        <color theme="0"/>
      </font>
      <fill>
        <patternFill>
          <bgColor theme="1"/>
        </patternFill>
      </fill>
      <border>
        <bottom style="thin">
          <color theme="4"/>
        </bottom>
        <vertical/>
        <horizontal/>
      </border>
    </dxf>
    <dxf>
      <font>
        <color theme="1"/>
      </font>
      <fill>
        <patternFill>
          <bgColor theme="1"/>
        </patternFill>
      </fill>
      <border>
        <left style="thin">
          <color theme="4"/>
        </left>
        <right style="thin">
          <color theme="4"/>
        </right>
        <top style="thin">
          <color theme="4"/>
        </top>
        <bottom style="thin">
          <color theme="4"/>
        </bottom>
        <vertical/>
        <horizontal/>
      </border>
    </dxf>
    <dxf>
      <font>
        <color theme="0"/>
      </font>
      <border>
        <bottom style="thin">
          <color theme="5"/>
        </bottom>
        <vertical/>
        <horizontal/>
      </border>
    </dxf>
    <dxf>
      <font>
        <color theme="0"/>
      </font>
      <fill>
        <patternFill>
          <bgColor theme="1"/>
        </patternFill>
      </fill>
      <border diagonalUp="0" diagonalDown="0">
        <left/>
        <right/>
        <top/>
        <bottom/>
        <vertical/>
        <horizontal/>
      </border>
    </dxf>
    <dxf>
      <font>
        <color theme="0"/>
      </font>
      <fill>
        <patternFill>
          <bgColor theme="1"/>
        </patternFill>
      </fill>
      <border>
        <bottom style="thin">
          <color theme="4"/>
        </bottom>
        <vertical/>
        <horizontal/>
      </border>
    </dxf>
    <dxf>
      <font>
        <color theme="1"/>
      </font>
      <fill>
        <patternFill>
          <bgColor theme="1"/>
        </patternFill>
      </fill>
      <border diagonalUp="0" diagonalDown="0">
        <left/>
        <right/>
        <top/>
        <bottom/>
        <vertical/>
        <horizontal/>
      </border>
    </dxf>
    <dxf>
      <font>
        <b/>
        <color theme="1"/>
      </font>
      <border>
        <bottom style="thin">
          <color theme="6"/>
        </bottom>
        <vertical/>
        <horizontal/>
      </border>
    </dxf>
    <dxf>
      <font>
        <color theme="0"/>
      </font>
      <fill>
        <patternFill>
          <bgColor theme="1"/>
        </patternFill>
      </fill>
      <border>
        <left style="thin">
          <color theme="6"/>
        </left>
        <right style="thin">
          <color theme="6"/>
        </right>
        <top style="thin">
          <color theme="6"/>
        </top>
        <bottom style="thin">
          <color theme="6"/>
        </bottom>
        <vertical/>
        <horizontal/>
      </border>
    </dxf>
    <dxf>
      <font>
        <color theme="0"/>
      </font>
      <fill>
        <patternFill>
          <bgColor theme="1"/>
        </patternFill>
      </fill>
      <border>
        <bottom style="thin">
          <color auto="1"/>
        </bottom>
        <vertical/>
        <horizontal/>
      </border>
    </dxf>
    <dxf>
      <font>
        <color theme="1"/>
      </font>
      <fill>
        <patternFill>
          <bgColor theme="1"/>
        </patternFill>
      </fill>
      <border diagonalUp="0" diagonalDown="0">
        <left/>
        <right/>
        <top/>
        <bottom/>
        <vertical/>
        <horizontal/>
      </border>
    </dxf>
  </dxfs>
  <tableStyles count="5" defaultTableStyle="TableStyleMedium2" defaultPivotStyle="PivotStyleLight16">
    <tableStyle name="Custom Style" pivot="0" table="0" count="2" xr9:uid="{D2829CA6-B944-4200-8883-2C860FB2D9EC}">
      <tableStyleElement type="wholeTable" dxfId="39"/>
      <tableStyleElement type="headerRow" dxfId="38"/>
    </tableStyle>
    <tableStyle name="SlicerStyleDark3 2" pivot="0" table="0" count="2" xr9:uid="{F3911DDC-728F-E34E-9BA8-095D6A4F4F99}">
      <tableStyleElement type="wholeTable" dxfId="37"/>
      <tableStyleElement type="headerRow" dxfId="36"/>
    </tableStyle>
    <tableStyle name="SlicerStyleLight1 2" pivot="0" table="0" count="2" xr9:uid="{3D84EA78-3558-3A4B-8D51-00BF24CBAE5B}">
      <tableStyleElement type="wholeTable" dxfId="35"/>
      <tableStyleElement type="headerRow" dxfId="34"/>
    </tableStyle>
    <tableStyle name="SlicerStyleLight2 2" pivot="0" table="0" count="2" xr9:uid="{CE7060D0-B3BC-4E4F-BF93-5ABE599BFDC1}">
      <tableStyleElement type="wholeTable" dxfId="33"/>
      <tableStyleElement type="headerRow" dxfId="32"/>
    </tableStyle>
    <tableStyle name="Tejas" pivot="0" table="0" count="10" xr9:uid="{860AB429-589F-4FBE-AE1A-CBF753783393}">
      <tableStyleElement type="wholeTable" dxfId="31"/>
      <tableStyleElement type="headerRow" dxfId="3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0070C0"/>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rgb="FF0070C0"/>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auto="1"/>
          </font>
          <fill>
            <patternFill patternType="solid">
              <fgColor theme="4" tint="0.59999389629810485"/>
              <bgColor theme="3"/>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theme="0"/>
          </font>
          <fill>
            <patternFill patternType="solid">
              <fgColor rgb="FFFFFFFF"/>
              <bgColor theme="1"/>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Tejas">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1.xml"/><Relationship Id="rId18" Type="http://schemas.microsoft.com/office/2011/relationships/timelineCache" Target="timelineCaches/timelineCache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4.xml"/><Relationship Id="rId2" Type="http://schemas.openxmlformats.org/officeDocument/2006/relationships/worksheet" Target="worksheets/sheet2.xml"/><Relationship Id="rId16" Type="http://schemas.microsoft.com/office/2007/relationships/slicerCache" Target="slicerCaches/slicerCache3.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microsoft.com/office/2007/relationships/slicerCache" Target="slicerCaches/slicerCache2.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1.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1.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2.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9.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4.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Dashboard.xlsx]State wise Profit!PivotTable3</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Profit made by each Product</a:t>
            </a:r>
          </a:p>
        </c:rich>
      </c:tx>
      <c:layout>
        <c:manualLayout>
          <c:xMode val="edge"/>
          <c:yMode val="edge"/>
          <c:x val="0.24568044619422566"/>
          <c:y val="2.7777777777777776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4"/>
      </c:pivotFmt>
    </c:pivotFmts>
    <c:plotArea>
      <c:layout/>
      <c:barChart>
        <c:barDir val="col"/>
        <c:grouping val="stacked"/>
        <c:varyColors val="0"/>
        <c:ser>
          <c:idx val="0"/>
          <c:order val="0"/>
          <c:tx>
            <c:strRef>
              <c:f>'State wise Profit'!$B$3:$B$4</c:f>
              <c:strCache>
                <c:ptCount val="1"/>
                <c:pt idx="0">
                  <c:v>Grocery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Profit'!$B$5:$B$10</c:f>
              <c:numCache>
                <c:formatCode>_("₹"* #,##0_);_("₹"* \(#,##0\);_("₹"* "-"??_);_(@_)</c:formatCode>
                <c:ptCount val="5"/>
                <c:pt idx="0">
                  <c:v>90888</c:v>
                </c:pt>
                <c:pt idx="1">
                  <c:v>157356</c:v>
                </c:pt>
                <c:pt idx="2">
                  <c:v>130425</c:v>
                </c:pt>
                <c:pt idx="3">
                  <c:v>150015</c:v>
                </c:pt>
                <c:pt idx="4">
                  <c:v>157845</c:v>
                </c:pt>
              </c:numCache>
            </c:numRef>
          </c:val>
          <c:extLst>
            <c:ext xmlns:c16="http://schemas.microsoft.com/office/drawing/2014/chart" uri="{C3380CC4-5D6E-409C-BE32-E72D297353CC}">
              <c16:uniqueId val="{00000000-466F-4ACE-9397-ABFEB53DCEDA}"/>
            </c:ext>
          </c:extLst>
        </c:ser>
        <c:ser>
          <c:idx val="1"/>
          <c:order val="1"/>
          <c:tx>
            <c:strRef>
              <c:f>'State wise Profit'!$C$3:$C$4</c:f>
              <c:strCache>
                <c:ptCount val="1"/>
                <c:pt idx="0">
                  <c:v>Personal Care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Profit'!$C$5:$C$10</c:f>
              <c:numCache>
                <c:formatCode>_("₹"* #,##0_);_("₹"* \(#,##0\);_("₹"* "-"??_);_(@_)</c:formatCode>
                <c:ptCount val="5"/>
                <c:pt idx="0">
                  <c:v>67964</c:v>
                </c:pt>
                <c:pt idx="1">
                  <c:v>78224.25</c:v>
                </c:pt>
                <c:pt idx="2">
                  <c:v>65802.75</c:v>
                </c:pt>
                <c:pt idx="3">
                  <c:v>92251.25</c:v>
                </c:pt>
                <c:pt idx="4">
                  <c:v>77766</c:v>
                </c:pt>
              </c:numCache>
            </c:numRef>
          </c:val>
          <c:extLst>
            <c:ext xmlns:c16="http://schemas.microsoft.com/office/drawing/2014/chart" uri="{C3380CC4-5D6E-409C-BE32-E72D297353CC}">
              <c16:uniqueId val="{00000000-12C0-490F-91B7-718B73C66E7D}"/>
            </c:ext>
          </c:extLst>
        </c:ser>
        <c:ser>
          <c:idx val="2"/>
          <c:order val="2"/>
          <c:tx>
            <c:strRef>
              <c:f>'State wise Profit'!$D$3:$D$4</c:f>
              <c:strCache>
                <c:ptCount val="1"/>
                <c:pt idx="0">
                  <c:v>Appliances</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Profit'!$D$5:$D$10</c:f>
              <c:numCache>
                <c:formatCode>_("₹"* #,##0_);_("₹"* \(#,##0\);_("₹"* "-"??_);_(@_)</c:formatCode>
                <c:ptCount val="5"/>
                <c:pt idx="0">
                  <c:v>61726</c:v>
                </c:pt>
                <c:pt idx="1">
                  <c:v>59035.200000000004</c:v>
                </c:pt>
                <c:pt idx="2">
                  <c:v>54404</c:v>
                </c:pt>
                <c:pt idx="3">
                  <c:v>73094</c:v>
                </c:pt>
                <c:pt idx="4">
                  <c:v>53169.200000000004</c:v>
                </c:pt>
              </c:numCache>
            </c:numRef>
          </c:val>
          <c:extLst>
            <c:ext xmlns:c16="http://schemas.microsoft.com/office/drawing/2014/chart" uri="{C3380CC4-5D6E-409C-BE32-E72D297353CC}">
              <c16:uniqueId val="{00000001-12C0-490F-91B7-718B73C66E7D}"/>
            </c:ext>
          </c:extLst>
        </c:ser>
        <c:ser>
          <c:idx val="3"/>
          <c:order val="3"/>
          <c:tx>
            <c:strRef>
              <c:f>'State wise Profit'!$E$3:$E$4</c:f>
              <c:strCache>
                <c:ptCount val="1"/>
                <c:pt idx="0">
                  <c:v>Home &amp; Kitchen</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Profit'!$E$5:$E$10</c:f>
              <c:numCache>
                <c:formatCode>_("₹"* #,##0_);_("₹"* \(#,##0\);_("₹"* "-"??_);_(@_)</c:formatCode>
                <c:ptCount val="5"/>
                <c:pt idx="0">
                  <c:v>46572.5</c:v>
                </c:pt>
                <c:pt idx="1">
                  <c:v>46767.5</c:v>
                </c:pt>
                <c:pt idx="2">
                  <c:v>47505</c:v>
                </c:pt>
                <c:pt idx="3">
                  <c:v>65135</c:v>
                </c:pt>
                <c:pt idx="4">
                  <c:v>54797.5</c:v>
                </c:pt>
              </c:numCache>
            </c:numRef>
          </c:val>
          <c:extLst>
            <c:ext xmlns:c16="http://schemas.microsoft.com/office/drawing/2014/chart" uri="{C3380CC4-5D6E-409C-BE32-E72D297353CC}">
              <c16:uniqueId val="{00000002-12C0-490F-91B7-718B73C66E7D}"/>
            </c:ext>
          </c:extLst>
        </c:ser>
        <c:ser>
          <c:idx val="4"/>
          <c:order val="4"/>
          <c:tx>
            <c:strRef>
              <c:f>'State wise Profit'!$F$3:$F$4</c:f>
              <c:strCache>
                <c:ptCount val="1"/>
                <c:pt idx="0">
                  <c:v>Other</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Profit'!$F$5:$F$10</c:f>
              <c:numCache>
                <c:formatCode>_("₹"* #,##0_);_("₹"* \(#,##0\);_("₹"* "-"??_);_(@_)</c:formatCode>
                <c:ptCount val="5"/>
                <c:pt idx="0">
                  <c:v>31260.25</c:v>
                </c:pt>
                <c:pt idx="1">
                  <c:v>49465.5</c:v>
                </c:pt>
                <c:pt idx="2">
                  <c:v>30387</c:v>
                </c:pt>
                <c:pt idx="3">
                  <c:v>41784.75</c:v>
                </c:pt>
                <c:pt idx="4">
                  <c:v>50447.25</c:v>
                </c:pt>
              </c:numCache>
            </c:numRef>
          </c:val>
          <c:extLst>
            <c:ext xmlns:c16="http://schemas.microsoft.com/office/drawing/2014/chart" uri="{C3380CC4-5D6E-409C-BE32-E72D297353CC}">
              <c16:uniqueId val="{00000003-12C0-490F-91B7-718B73C66E7D}"/>
            </c:ext>
          </c:extLst>
        </c:ser>
        <c:ser>
          <c:idx val="5"/>
          <c:order val="5"/>
          <c:tx>
            <c:strRef>
              <c:f>'State wise Profit'!$G$3:$G$4</c:f>
              <c:strCache>
                <c:ptCount val="1"/>
                <c:pt idx="0">
                  <c:v>Packaged Food</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Profit'!$G$5:$G$10</c:f>
              <c:numCache>
                <c:formatCode>_("₹"* #,##0_);_("₹"* \(#,##0\);_("₹"* "-"??_);_(@_)</c:formatCode>
                <c:ptCount val="5"/>
                <c:pt idx="0">
                  <c:v>14058.399999999998</c:v>
                </c:pt>
                <c:pt idx="1">
                  <c:v>18921.599999999999</c:v>
                </c:pt>
                <c:pt idx="2">
                  <c:v>18140.000000000004</c:v>
                </c:pt>
                <c:pt idx="3">
                  <c:v>19806.399999999994</c:v>
                </c:pt>
                <c:pt idx="4">
                  <c:v>19753.599999999999</c:v>
                </c:pt>
              </c:numCache>
            </c:numRef>
          </c:val>
          <c:extLst>
            <c:ext xmlns:c16="http://schemas.microsoft.com/office/drawing/2014/chart" uri="{C3380CC4-5D6E-409C-BE32-E72D297353CC}">
              <c16:uniqueId val="{00000004-12C0-490F-91B7-718B73C66E7D}"/>
            </c:ext>
          </c:extLst>
        </c:ser>
        <c:dLbls>
          <c:showLegendKey val="0"/>
          <c:showVal val="0"/>
          <c:showCatName val="0"/>
          <c:showSerName val="0"/>
          <c:showPercent val="0"/>
          <c:showBubbleSize val="0"/>
        </c:dLbls>
        <c:gapWidth val="150"/>
        <c:overlap val="100"/>
        <c:axId val="759266847"/>
        <c:axId val="753026255"/>
      </c:barChart>
      <c:catAx>
        <c:axId val="75926684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3026255"/>
        <c:crosses val="autoZero"/>
        <c:auto val="1"/>
        <c:lblAlgn val="ctr"/>
        <c:lblOffset val="100"/>
        <c:noMultiLvlLbl val="0"/>
      </c:catAx>
      <c:valAx>
        <c:axId val="753026255"/>
        <c:scaling>
          <c:orientation val="minMax"/>
        </c:scaling>
        <c:delete val="0"/>
        <c:axPos val="l"/>
        <c:majorGridlines>
          <c:spPr>
            <a:ln w="9525" cap="flat" cmpd="sng" algn="ctr">
              <a:solidFill>
                <a:schemeClr val="lt1">
                  <a:lumMod val="95000"/>
                  <a:alpha val="10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926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Dashboard.xlsx]State wise Profit!PivotTable3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State wise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s>
    <c:plotArea>
      <c:layout/>
      <c:barChart>
        <c:barDir val="col"/>
        <c:grouping val="stacked"/>
        <c:varyColors val="0"/>
        <c:ser>
          <c:idx val="0"/>
          <c:order val="0"/>
          <c:tx>
            <c:strRef>
              <c:f>'State wise Profit'!$B$3:$B$4</c:f>
              <c:strCache>
                <c:ptCount val="1"/>
                <c:pt idx="0">
                  <c:v>Grocery</c:v>
                </c:pt>
              </c:strCache>
            </c:strRef>
          </c:tx>
          <c:spPr>
            <a:solidFill>
              <a:schemeClr val="accent1"/>
            </a:solidFill>
            <a:ln>
              <a:noFill/>
            </a:ln>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Profit'!$B$5:$B$10</c:f>
              <c:numCache>
                <c:formatCode>_("₹"* #,##0_);_("₹"* \(#,##0\);_("₹"* "-"??_);_(@_)</c:formatCode>
                <c:ptCount val="5"/>
                <c:pt idx="0">
                  <c:v>90888</c:v>
                </c:pt>
                <c:pt idx="1">
                  <c:v>157356</c:v>
                </c:pt>
                <c:pt idx="2">
                  <c:v>130425</c:v>
                </c:pt>
                <c:pt idx="3">
                  <c:v>150015</c:v>
                </c:pt>
                <c:pt idx="4">
                  <c:v>157845</c:v>
                </c:pt>
              </c:numCache>
            </c:numRef>
          </c:val>
          <c:extLst>
            <c:ext xmlns:c16="http://schemas.microsoft.com/office/drawing/2014/chart" uri="{C3380CC4-5D6E-409C-BE32-E72D297353CC}">
              <c16:uniqueId val="{00000000-50E1-40A7-882E-433882AC094A}"/>
            </c:ext>
          </c:extLst>
        </c:ser>
        <c:ser>
          <c:idx val="1"/>
          <c:order val="1"/>
          <c:tx>
            <c:strRef>
              <c:f>'State wise Profit'!$C$3:$C$4</c:f>
              <c:strCache>
                <c:ptCount val="1"/>
                <c:pt idx="0">
                  <c:v>Personal Care</c:v>
                </c:pt>
              </c:strCache>
            </c:strRef>
          </c:tx>
          <c:spPr>
            <a:solidFill>
              <a:schemeClr val="accent2"/>
            </a:solidFill>
            <a:ln>
              <a:noFill/>
            </a:ln>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Profit'!$C$5:$C$10</c:f>
              <c:numCache>
                <c:formatCode>_("₹"* #,##0_);_("₹"* \(#,##0\);_("₹"* "-"??_);_(@_)</c:formatCode>
                <c:ptCount val="5"/>
                <c:pt idx="0">
                  <c:v>67964</c:v>
                </c:pt>
                <c:pt idx="1">
                  <c:v>78224.25</c:v>
                </c:pt>
                <c:pt idx="2">
                  <c:v>65802.75</c:v>
                </c:pt>
                <c:pt idx="3">
                  <c:v>92251.25</c:v>
                </c:pt>
                <c:pt idx="4">
                  <c:v>77766</c:v>
                </c:pt>
              </c:numCache>
            </c:numRef>
          </c:val>
          <c:extLst>
            <c:ext xmlns:c16="http://schemas.microsoft.com/office/drawing/2014/chart" uri="{C3380CC4-5D6E-409C-BE32-E72D297353CC}">
              <c16:uniqueId val="{00000000-D58C-4B46-8E04-112AE3D7CA5F}"/>
            </c:ext>
          </c:extLst>
        </c:ser>
        <c:ser>
          <c:idx val="2"/>
          <c:order val="2"/>
          <c:tx>
            <c:strRef>
              <c:f>'State wise Profit'!$D$3:$D$4</c:f>
              <c:strCache>
                <c:ptCount val="1"/>
                <c:pt idx="0">
                  <c:v>Appliances</c:v>
                </c:pt>
              </c:strCache>
            </c:strRef>
          </c:tx>
          <c:spPr>
            <a:solidFill>
              <a:schemeClr val="accent3"/>
            </a:solidFill>
            <a:ln>
              <a:noFill/>
            </a:ln>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Profit'!$D$5:$D$10</c:f>
              <c:numCache>
                <c:formatCode>_("₹"* #,##0_);_("₹"* \(#,##0\);_("₹"* "-"??_);_(@_)</c:formatCode>
                <c:ptCount val="5"/>
                <c:pt idx="0">
                  <c:v>61726</c:v>
                </c:pt>
                <c:pt idx="1">
                  <c:v>59035.200000000004</c:v>
                </c:pt>
                <c:pt idx="2">
                  <c:v>54404</c:v>
                </c:pt>
                <c:pt idx="3">
                  <c:v>73094</c:v>
                </c:pt>
                <c:pt idx="4">
                  <c:v>53169.200000000004</c:v>
                </c:pt>
              </c:numCache>
            </c:numRef>
          </c:val>
          <c:extLst>
            <c:ext xmlns:c16="http://schemas.microsoft.com/office/drawing/2014/chart" uri="{C3380CC4-5D6E-409C-BE32-E72D297353CC}">
              <c16:uniqueId val="{00000001-D58C-4B46-8E04-112AE3D7CA5F}"/>
            </c:ext>
          </c:extLst>
        </c:ser>
        <c:ser>
          <c:idx val="3"/>
          <c:order val="3"/>
          <c:tx>
            <c:strRef>
              <c:f>'State wise Profit'!$E$3:$E$4</c:f>
              <c:strCache>
                <c:ptCount val="1"/>
                <c:pt idx="0">
                  <c:v>Home &amp; Kitchen</c:v>
                </c:pt>
              </c:strCache>
            </c:strRef>
          </c:tx>
          <c:spPr>
            <a:solidFill>
              <a:schemeClr val="accent4"/>
            </a:solidFill>
            <a:ln>
              <a:noFill/>
            </a:ln>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Profit'!$E$5:$E$10</c:f>
              <c:numCache>
                <c:formatCode>_("₹"* #,##0_);_("₹"* \(#,##0\);_("₹"* "-"??_);_(@_)</c:formatCode>
                <c:ptCount val="5"/>
                <c:pt idx="0">
                  <c:v>46572.5</c:v>
                </c:pt>
                <c:pt idx="1">
                  <c:v>46767.5</c:v>
                </c:pt>
                <c:pt idx="2">
                  <c:v>47505</c:v>
                </c:pt>
                <c:pt idx="3">
                  <c:v>65135</c:v>
                </c:pt>
                <c:pt idx="4">
                  <c:v>54797.5</c:v>
                </c:pt>
              </c:numCache>
            </c:numRef>
          </c:val>
          <c:extLst>
            <c:ext xmlns:c16="http://schemas.microsoft.com/office/drawing/2014/chart" uri="{C3380CC4-5D6E-409C-BE32-E72D297353CC}">
              <c16:uniqueId val="{00000002-D58C-4B46-8E04-112AE3D7CA5F}"/>
            </c:ext>
          </c:extLst>
        </c:ser>
        <c:ser>
          <c:idx val="4"/>
          <c:order val="4"/>
          <c:tx>
            <c:strRef>
              <c:f>'State wise Profit'!$F$3:$F$4</c:f>
              <c:strCache>
                <c:ptCount val="1"/>
                <c:pt idx="0">
                  <c:v>Other</c:v>
                </c:pt>
              </c:strCache>
            </c:strRef>
          </c:tx>
          <c:spPr>
            <a:solidFill>
              <a:schemeClr val="accent5"/>
            </a:solidFill>
            <a:ln>
              <a:noFill/>
            </a:ln>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Profit'!$F$5:$F$10</c:f>
              <c:numCache>
                <c:formatCode>_("₹"* #,##0_);_("₹"* \(#,##0\);_("₹"* "-"??_);_(@_)</c:formatCode>
                <c:ptCount val="5"/>
                <c:pt idx="0">
                  <c:v>31260.25</c:v>
                </c:pt>
                <c:pt idx="1">
                  <c:v>49465.5</c:v>
                </c:pt>
                <c:pt idx="2">
                  <c:v>30387</c:v>
                </c:pt>
                <c:pt idx="3">
                  <c:v>41784.75</c:v>
                </c:pt>
                <c:pt idx="4">
                  <c:v>50447.25</c:v>
                </c:pt>
              </c:numCache>
            </c:numRef>
          </c:val>
          <c:extLst>
            <c:ext xmlns:c16="http://schemas.microsoft.com/office/drawing/2014/chart" uri="{C3380CC4-5D6E-409C-BE32-E72D297353CC}">
              <c16:uniqueId val="{00000003-D58C-4B46-8E04-112AE3D7CA5F}"/>
            </c:ext>
          </c:extLst>
        </c:ser>
        <c:ser>
          <c:idx val="5"/>
          <c:order val="5"/>
          <c:tx>
            <c:strRef>
              <c:f>'State wise Profit'!$G$3:$G$4</c:f>
              <c:strCache>
                <c:ptCount val="1"/>
                <c:pt idx="0">
                  <c:v>Packaged Food</c:v>
                </c:pt>
              </c:strCache>
            </c:strRef>
          </c:tx>
          <c:spPr>
            <a:solidFill>
              <a:schemeClr val="accent6"/>
            </a:solidFill>
            <a:ln>
              <a:noFill/>
            </a:ln>
            <a:effectLst/>
          </c:spPr>
          <c:invertIfNegative val="0"/>
          <c:cat>
            <c:strRef>
              <c:f>'State wise Profit'!$A$5:$A$10</c:f>
              <c:strCache>
                <c:ptCount val="5"/>
                <c:pt idx="0">
                  <c:v>Andhra Pradesh</c:v>
                </c:pt>
                <c:pt idx="1">
                  <c:v>Gujarat</c:v>
                </c:pt>
                <c:pt idx="2">
                  <c:v>Karnataka</c:v>
                </c:pt>
                <c:pt idx="3">
                  <c:v>Maharashtra</c:v>
                </c:pt>
                <c:pt idx="4">
                  <c:v>Telangana</c:v>
                </c:pt>
              </c:strCache>
            </c:strRef>
          </c:cat>
          <c:val>
            <c:numRef>
              <c:f>'State wise Profit'!$G$5:$G$10</c:f>
              <c:numCache>
                <c:formatCode>_("₹"* #,##0_);_("₹"* \(#,##0\);_("₹"* "-"??_);_(@_)</c:formatCode>
                <c:ptCount val="5"/>
                <c:pt idx="0">
                  <c:v>14058.399999999998</c:v>
                </c:pt>
                <c:pt idx="1">
                  <c:v>18921.599999999999</c:v>
                </c:pt>
                <c:pt idx="2">
                  <c:v>18140.000000000004</c:v>
                </c:pt>
                <c:pt idx="3">
                  <c:v>19806.399999999994</c:v>
                </c:pt>
                <c:pt idx="4">
                  <c:v>19753.599999999999</c:v>
                </c:pt>
              </c:numCache>
            </c:numRef>
          </c:val>
          <c:extLst>
            <c:ext xmlns:c16="http://schemas.microsoft.com/office/drawing/2014/chart" uri="{C3380CC4-5D6E-409C-BE32-E72D297353CC}">
              <c16:uniqueId val="{00000004-D58C-4B46-8E04-112AE3D7CA5F}"/>
            </c:ext>
          </c:extLst>
        </c:ser>
        <c:dLbls>
          <c:showLegendKey val="0"/>
          <c:showVal val="0"/>
          <c:showCatName val="0"/>
          <c:showSerName val="0"/>
          <c:showPercent val="0"/>
          <c:showBubbleSize val="0"/>
        </c:dLbls>
        <c:gapWidth val="150"/>
        <c:overlap val="100"/>
        <c:axId val="759266847"/>
        <c:axId val="753026255"/>
      </c:barChart>
      <c:catAx>
        <c:axId val="7592668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3026255"/>
        <c:crosses val="autoZero"/>
        <c:auto val="1"/>
        <c:lblAlgn val="ctr"/>
        <c:lblOffset val="100"/>
        <c:noMultiLvlLbl val="0"/>
      </c:catAx>
      <c:valAx>
        <c:axId val="753026255"/>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9266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Dashboard.xlsx]Customer Satisfaction!PivotTable5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Customer Satisfaction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s>
    <c:plotArea>
      <c:layout/>
      <c:barChart>
        <c:barDir val="col"/>
        <c:grouping val="percentStacked"/>
        <c:varyColors val="0"/>
        <c:ser>
          <c:idx val="0"/>
          <c:order val="0"/>
          <c:tx>
            <c:strRef>
              <c:f>'Customer Satisfaction'!$B$2:$B$3</c:f>
              <c:strCache>
                <c:ptCount val="1"/>
                <c:pt idx="0">
                  <c:v>(1) very low</c:v>
                </c:pt>
              </c:strCache>
            </c:strRef>
          </c:tx>
          <c:spPr>
            <a:solidFill>
              <a:schemeClr val="accent1"/>
            </a:solidFill>
            <a:ln>
              <a:noFill/>
            </a:ln>
            <a:effectLst/>
          </c:spPr>
          <c:invertIfNegative val="0"/>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Satisfaction'!$B$4:$B$10</c:f>
              <c:numCache>
                <c:formatCode>General</c:formatCode>
                <c:ptCount val="6"/>
                <c:pt idx="0">
                  <c:v>9</c:v>
                </c:pt>
                <c:pt idx="1">
                  <c:v>22</c:v>
                </c:pt>
                <c:pt idx="2">
                  <c:v>11</c:v>
                </c:pt>
                <c:pt idx="3">
                  <c:v>8</c:v>
                </c:pt>
                <c:pt idx="4">
                  <c:v>5</c:v>
                </c:pt>
                <c:pt idx="5">
                  <c:v>3</c:v>
                </c:pt>
              </c:numCache>
            </c:numRef>
          </c:val>
          <c:extLst>
            <c:ext xmlns:c16="http://schemas.microsoft.com/office/drawing/2014/chart" uri="{C3380CC4-5D6E-409C-BE32-E72D297353CC}">
              <c16:uniqueId val="{00000000-1ADE-442D-AD8A-8E40FBEA2138}"/>
            </c:ext>
          </c:extLst>
        </c:ser>
        <c:ser>
          <c:idx val="1"/>
          <c:order val="1"/>
          <c:tx>
            <c:strRef>
              <c:f>'Customer Satisfaction'!$C$2:$C$3</c:f>
              <c:strCache>
                <c:ptCount val="1"/>
                <c:pt idx="0">
                  <c:v>(2) low</c:v>
                </c:pt>
              </c:strCache>
            </c:strRef>
          </c:tx>
          <c:spPr>
            <a:solidFill>
              <a:schemeClr val="accent2"/>
            </a:solidFill>
            <a:ln>
              <a:noFill/>
            </a:ln>
            <a:effectLst/>
          </c:spPr>
          <c:invertIfNegative val="0"/>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Satisfaction'!$C$4:$C$10</c:f>
              <c:numCache>
                <c:formatCode>General</c:formatCode>
                <c:ptCount val="6"/>
                <c:pt idx="0">
                  <c:v>12</c:v>
                </c:pt>
                <c:pt idx="1">
                  <c:v>31</c:v>
                </c:pt>
                <c:pt idx="2">
                  <c:v>17</c:v>
                </c:pt>
                <c:pt idx="3">
                  <c:v>9</c:v>
                </c:pt>
                <c:pt idx="4">
                  <c:v>10</c:v>
                </c:pt>
                <c:pt idx="5">
                  <c:v>14</c:v>
                </c:pt>
              </c:numCache>
            </c:numRef>
          </c:val>
          <c:extLst>
            <c:ext xmlns:c16="http://schemas.microsoft.com/office/drawing/2014/chart" uri="{C3380CC4-5D6E-409C-BE32-E72D297353CC}">
              <c16:uniqueId val="{0000002E-1ADE-442D-AD8A-8E40FBEA2138}"/>
            </c:ext>
          </c:extLst>
        </c:ser>
        <c:ser>
          <c:idx val="2"/>
          <c:order val="2"/>
          <c:tx>
            <c:strRef>
              <c:f>'Customer Satisfaction'!$D$2:$D$3</c:f>
              <c:strCache>
                <c:ptCount val="1"/>
                <c:pt idx="0">
                  <c:v>(3) ok</c:v>
                </c:pt>
              </c:strCache>
            </c:strRef>
          </c:tx>
          <c:spPr>
            <a:solidFill>
              <a:schemeClr val="accent3"/>
            </a:solidFill>
            <a:ln>
              <a:noFill/>
            </a:ln>
            <a:effectLst/>
          </c:spPr>
          <c:invertIfNegative val="0"/>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Satisfaction'!$D$4:$D$10</c:f>
              <c:numCache>
                <c:formatCode>General</c:formatCode>
                <c:ptCount val="6"/>
                <c:pt idx="0">
                  <c:v>24</c:v>
                </c:pt>
                <c:pt idx="1">
                  <c:v>40</c:v>
                </c:pt>
                <c:pt idx="2">
                  <c:v>24</c:v>
                </c:pt>
                <c:pt idx="3">
                  <c:v>32</c:v>
                </c:pt>
                <c:pt idx="4">
                  <c:v>41</c:v>
                </c:pt>
                <c:pt idx="5">
                  <c:v>33</c:v>
                </c:pt>
              </c:numCache>
            </c:numRef>
          </c:val>
          <c:extLst>
            <c:ext xmlns:c16="http://schemas.microsoft.com/office/drawing/2014/chart" uri="{C3380CC4-5D6E-409C-BE32-E72D297353CC}">
              <c16:uniqueId val="{0000002F-1ADE-442D-AD8A-8E40FBEA2138}"/>
            </c:ext>
          </c:extLst>
        </c:ser>
        <c:ser>
          <c:idx val="3"/>
          <c:order val="3"/>
          <c:tx>
            <c:strRef>
              <c:f>'Customer Satisfaction'!$E$2:$E$3</c:f>
              <c:strCache>
                <c:ptCount val="1"/>
                <c:pt idx="0">
                  <c:v>(4) high</c:v>
                </c:pt>
              </c:strCache>
            </c:strRef>
          </c:tx>
          <c:spPr>
            <a:solidFill>
              <a:schemeClr val="accent4"/>
            </a:solidFill>
            <a:ln>
              <a:noFill/>
            </a:ln>
            <a:effectLst/>
          </c:spPr>
          <c:invertIfNegative val="0"/>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Satisfaction'!$E$4:$E$10</c:f>
              <c:numCache>
                <c:formatCode>General</c:formatCode>
                <c:ptCount val="6"/>
                <c:pt idx="0">
                  <c:v>13</c:v>
                </c:pt>
                <c:pt idx="1">
                  <c:v>29</c:v>
                </c:pt>
                <c:pt idx="2">
                  <c:v>7</c:v>
                </c:pt>
                <c:pt idx="3">
                  <c:v>19</c:v>
                </c:pt>
                <c:pt idx="4">
                  <c:v>5</c:v>
                </c:pt>
                <c:pt idx="5">
                  <c:v>22</c:v>
                </c:pt>
              </c:numCache>
            </c:numRef>
          </c:val>
          <c:extLst>
            <c:ext xmlns:c16="http://schemas.microsoft.com/office/drawing/2014/chart" uri="{C3380CC4-5D6E-409C-BE32-E72D297353CC}">
              <c16:uniqueId val="{00000030-1ADE-442D-AD8A-8E40FBEA2138}"/>
            </c:ext>
          </c:extLst>
        </c:ser>
        <c:ser>
          <c:idx val="4"/>
          <c:order val="4"/>
          <c:tx>
            <c:strRef>
              <c:f>'Customer Satisfaction'!$F$2:$F$3</c:f>
              <c:strCache>
                <c:ptCount val="1"/>
                <c:pt idx="0">
                  <c:v>(5) very high</c:v>
                </c:pt>
              </c:strCache>
            </c:strRef>
          </c:tx>
          <c:spPr>
            <a:solidFill>
              <a:schemeClr val="accent5"/>
            </a:solidFill>
            <a:ln>
              <a:noFill/>
            </a:ln>
            <a:effectLst/>
          </c:spPr>
          <c:invertIfNegative val="0"/>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Satisfaction'!$F$4:$F$10</c:f>
              <c:numCache>
                <c:formatCode>General</c:formatCode>
                <c:ptCount val="6"/>
                <c:pt idx="0">
                  <c:v>5</c:v>
                </c:pt>
                <c:pt idx="1">
                  <c:v>11</c:v>
                </c:pt>
                <c:pt idx="2">
                  <c:v>4</c:v>
                </c:pt>
                <c:pt idx="3">
                  <c:v>6</c:v>
                </c:pt>
                <c:pt idx="4">
                  <c:v>6</c:v>
                </c:pt>
                <c:pt idx="5">
                  <c:v>6</c:v>
                </c:pt>
              </c:numCache>
            </c:numRef>
          </c:val>
          <c:extLst>
            <c:ext xmlns:c16="http://schemas.microsoft.com/office/drawing/2014/chart" uri="{C3380CC4-5D6E-409C-BE32-E72D297353CC}">
              <c16:uniqueId val="{00000003-E67A-48C3-9903-A32E734B7235}"/>
            </c:ext>
          </c:extLst>
        </c:ser>
        <c:dLbls>
          <c:showLegendKey val="0"/>
          <c:showVal val="0"/>
          <c:showCatName val="0"/>
          <c:showSerName val="0"/>
          <c:showPercent val="0"/>
          <c:showBubbleSize val="0"/>
        </c:dLbls>
        <c:gapWidth val="219"/>
        <c:overlap val="100"/>
        <c:axId val="1452673040"/>
        <c:axId val="1566210784"/>
      </c:barChart>
      <c:catAx>
        <c:axId val="1452673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6210784"/>
        <c:crosses val="autoZero"/>
        <c:auto val="1"/>
        <c:lblAlgn val="ctr"/>
        <c:lblOffset val="100"/>
        <c:noMultiLvlLbl val="0"/>
      </c:catAx>
      <c:valAx>
        <c:axId val="156621078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267304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Dashboard.xlsx]Quarterly Revenue Sales!PivotTable1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Quarterly Sales</a:t>
            </a:r>
          </a:p>
        </c:rich>
      </c:tx>
      <c:layout>
        <c:manualLayout>
          <c:xMode val="edge"/>
          <c:yMode val="edge"/>
          <c:x val="0.25520122484689417"/>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'Quarterly Revenue Sales'!$B$1</c:f>
              <c:strCache>
                <c:ptCount val="1"/>
                <c:pt idx="0">
                  <c:v>Total</c:v>
                </c:pt>
              </c:strCache>
            </c:strRef>
          </c:tx>
          <c:spPr>
            <a:solidFill>
              <a:schemeClr val="accent1"/>
            </a:solidFill>
            <a:ln>
              <a:noFill/>
            </a:ln>
            <a:effectLst/>
          </c:spPr>
          <c:invertIfNegative val="0"/>
          <c:cat>
            <c:strRef>
              <c:f>'Quarterly Revenue Sales'!$A$2:$A$6</c:f>
              <c:strCache>
                <c:ptCount val="4"/>
                <c:pt idx="0">
                  <c:v>Qtr1</c:v>
                </c:pt>
                <c:pt idx="1">
                  <c:v>Qtr2</c:v>
                </c:pt>
                <c:pt idx="2">
                  <c:v>Qtr3</c:v>
                </c:pt>
                <c:pt idx="3">
                  <c:v>Qtr4</c:v>
                </c:pt>
              </c:strCache>
            </c:strRef>
          </c:cat>
          <c:val>
            <c:numRef>
              <c:f>'Quarterly Revenue Sales'!$B$2:$B$6</c:f>
              <c:numCache>
                <c:formatCode>General</c:formatCode>
                <c:ptCount val="4"/>
                <c:pt idx="0">
                  <c:v>742849</c:v>
                </c:pt>
                <c:pt idx="1">
                  <c:v>892713</c:v>
                </c:pt>
                <c:pt idx="2">
                  <c:v>796700</c:v>
                </c:pt>
                <c:pt idx="3">
                  <c:v>834649</c:v>
                </c:pt>
              </c:numCache>
            </c:numRef>
          </c:val>
          <c:extLst>
            <c:ext xmlns:c16="http://schemas.microsoft.com/office/drawing/2014/chart" uri="{C3380CC4-5D6E-409C-BE32-E72D297353CC}">
              <c16:uniqueId val="{00000000-CF28-4BEA-93FB-684D5BF34438}"/>
            </c:ext>
          </c:extLst>
        </c:ser>
        <c:dLbls>
          <c:showLegendKey val="0"/>
          <c:showVal val="0"/>
          <c:showCatName val="0"/>
          <c:showSerName val="0"/>
          <c:showPercent val="0"/>
          <c:showBubbleSize val="0"/>
        </c:dLbls>
        <c:gapWidth val="219"/>
        <c:overlap val="-27"/>
        <c:axId val="1376191359"/>
        <c:axId val="1376293567"/>
      </c:barChart>
      <c:catAx>
        <c:axId val="1376191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6293567"/>
        <c:crosses val="autoZero"/>
        <c:auto val="1"/>
        <c:lblAlgn val="ctr"/>
        <c:lblOffset val="100"/>
        <c:noMultiLvlLbl val="0"/>
      </c:catAx>
      <c:valAx>
        <c:axId val="13762935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619135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Unit Sold Each Month</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Series1</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numLit>
              <c:formatCode>General</c:formatCode>
              <c:ptCount val="1"/>
              <c:pt idx="0">
                <c:v>1</c:v>
              </c:pt>
            </c:numLit>
          </c:cat>
          <c:val>
            <c:numLit>
              <c:formatCode>General</c:formatCode>
              <c:ptCount val="1"/>
              <c:pt idx="0">
                <c:v>176376</c:v>
              </c:pt>
            </c:numLit>
          </c:val>
          <c:smooth val="0"/>
          <c:extLst>
            <c:ext xmlns:c16="http://schemas.microsoft.com/office/drawing/2014/chart" uri="{C3380CC4-5D6E-409C-BE32-E72D297353CC}">
              <c16:uniqueId val="{00000000-51DB-4DA7-952D-43308FB166A7}"/>
            </c:ext>
          </c:extLst>
        </c:ser>
        <c:dLbls>
          <c:showLegendKey val="0"/>
          <c:showVal val="0"/>
          <c:showCatName val="0"/>
          <c:showSerName val="0"/>
          <c:showPercent val="0"/>
          <c:showBubbleSize val="0"/>
        </c:dLbls>
        <c:marker val="1"/>
        <c:smooth val="0"/>
        <c:axId val="827636495"/>
        <c:axId val="758259839"/>
      </c:lineChart>
      <c:catAx>
        <c:axId val="82763649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8259839"/>
        <c:crosses val="autoZero"/>
        <c:auto val="1"/>
        <c:lblAlgn val="ctr"/>
        <c:lblOffset val="100"/>
        <c:noMultiLvlLbl val="0"/>
      </c:catAx>
      <c:valAx>
        <c:axId val="7582598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7636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Dashboard.xlsx]Monthly Prof!PivotTable3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 Monthly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strRef>
              <c:f>'Monthly Prof'!$B$3</c:f>
              <c:strCache>
                <c:ptCount val="1"/>
                <c:pt idx="0">
                  <c:v>Total</c:v>
                </c:pt>
              </c:strCache>
            </c:strRef>
          </c:tx>
          <c:spPr>
            <a:ln w="28575" cap="rnd">
              <a:solidFill>
                <a:schemeClr val="accent1"/>
              </a:solidFill>
              <a:round/>
            </a:ln>
            <a:effectLst/>
          </c:spPr>
          <c:marker>
            <c:symbol val="none"/>
          </c:marker>
          <c:cat>
            <c:strRef>
              <c:f>'Monthly Prof'!$A$4:$A$8</c:f>
              <c:strCache>
                <c:ptCount val="4"/>
                <c:pt idx="0">
                  <c:v>Qtr1</c:v>
                </c:pt>
                <c:pt idx="1">
                  <c:v>Qtr2</c:v>
                </c:pt>
                <c:pt idx="2">
                  <c:v>Qtr3</c:v>
                </c:pt>
                <c:pt idx="3">
                  <c:v>Qtr4</c:v>
                </c:pt>
              </c:strCache>
            </c:strRef>
          </c:cat>
          <c:val>
            <c:numRef>
              <c:f>'Monthly Prof'!$B$4:$B$8</c:f>
              <c:numCache>
                <c:formatCode>_(* #,##0_);_(* \(#,##0\);_(* "-"??_);_(@_)</c:formatCode>
                <c:ptCount val="4"/>
                <c:pt idx="0">
                  <c:v>436768.90000000008</c:v>
                </c:pt>
                <c:pt idx="1">
                  <c:v>525460.00000000023</c:v>
                </c:pt>
                <c:pt idx="2">
                  <c:v>468256.29999999987</c:v>
                </c:pt>
                <c:pt idx="3">
                  <c:v>494282.69999999995</c:v>
                </c:pt>
              </c:numCache>
            </c:numRef>
          </c:val>
          <c:smooth val="0"/>
          <c:extLst>
            <c:ext xmlns:c16="http://schemas.microsoft.com/office/drawing/2014/chart" uri="{C3380CC4-5D6E-409C-BE32-E72D297353CC}">
              <c16:uniqueId val="{00000000-01CA-474C-874F-91795FFBF4ED}"/>
            </c:ext>
          </c:extLst>
        </c:ser>
        <c:dLbls>
          <c:showLegendKey val="0"/>
          <c:showVal val="0"/>
          <c:showCatName val="0"/>
          <c:showSerName val="0"/>
          <c:showPercent val="0"/>
          <c:showBubbleSize val="0"/>
        </c:dLbls>
        <c:smooth val="0"/>
        <c:axId val="745134175"/>
        <c:axId val="745708111"/>
      </c:lineChart>
      <c:catAx>
        <c:axId val="7451341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5708111"/>
        <c:crosses val="autoZero"/>
        <c:auto val="1"/>
        <c:lblAlgn val="ctr"/>
        <c:lblOffset val="100"/>
        <c:noMultiLvlLbl val="0"/>
      </c:catAx>
      <c:valAx>
        <c:axId val="745708111"/>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5134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Dashboard.xlsx]Delivery Performance Doughnut!PivotTable3</c:name>
    <c:fmtId val="6"/>
  </c:pivotSource>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lt1"/>
          </a:solidFill>
          <a:ln w="19050">
            <a:solidFill>
              <a:schemeClr val="lt1">
                <a:shade val="50000"/>
              </a:schemeClr>
            </a:solidFill>
          </a:ln>
          <a:effectLst/>
        </c:spPr>
        <c:marker>
          <c:symbol val="none"/>
        </c:marker>
      </c:pivotFmt>
      <c:pivotFmt>
        <c:idx val="5"/>
        <c:spPr>
          <a:solidFill>
            <a:schemeClr val="lt1"/>
          </a:solidFill>
          <a:ln w="19050">
            <a:solidFill>
              <a:schemeClr val="lt1">
                <a:shade val="50000"/>
              </a:schemeClr>
            </a:solidFill>
          </a:ln>
          <a:effectLst/>
        </c:spPr>
      </c:pivotFmt>
      <c:pivotFmt>
        <c:idx val="6"/>
        <c:spPr>
          <a:noFill/>
          <a:ln w="19050">
            <a:solidFill>
              <a:schemeClr val="lt1">
                <a:shade val="50000"/>
              </a:schemeClr>
            </a:solidFill>
          </a:ln>
          <a:effectLst/>
        </c:spPr>
      </c:pivotFmt>
    </c:pivotFmts>
    <c:plotArea>
      <c:layout/>
      <c:doughnutChart>
        <c:varyColors val="1"/>
        <c:ser>
          <c:idx val="0"/>
          <c:order val="0"/>
          <c:tx>
            <c:strRef>
              <c:f>'Delivery Performance Doughnut'!$B$3</c:f>
              <c:strCache>
                <c:ptCount val="1"/>
                <c:pt idx="0">
                  <c:v>Total</c:v>
                </c:pt>
              </c:strCache>
            </c:strRef>
          </c:tx>
          <c:spPr>
            <a:solidFill>
              <a:schemeClr val="lt1"/>
            </a:solidFill>
            <a:ln>
              <a:solidFill>
                <a:schemeClr val="lt1">
                  <a:shade val="50000"/>
                </a:schemeClr>
              </a:solidFill>
            </a:ln>
          </c:spPr>
          <c:dPt>
            <c:idx val="0"/>
            <c:bubble3D val="0"/>
            <c:spPr>
              <a:solidFill>
                <a:schemeClr val="lt1"/>
              </a:solidFill>
              <a:ln w="19050">
                <a:solidFill>
                  <a:schemeClr val="lt1">
                    <a:shade val="50000"/>
                  </a:schemeClr>
                </a:solidFill>
              </a:ln>
              <a:effectLst/>
            </c:spPr>
            <c:extLst>
              <c:ext xmlns:c16="http://schemas.microsoft.com/office/drawing/2014/chart" uri="{C3380CC4-5D6E-409C-BE32-E72D297353CC}">
                <c16:uniqueId val="{00000001-A8D4-4B10-8222-5AE327C9FEC9}"/>
              </c:ext>
            </c:extLst>
          </c:dPt>
          <c:dPt>
            <c:idx val="1"/>
            <c:bubble3D val="0"/>
            <c:spPr>
              <a:noFill/>
              <a:ln w="19050">
                <a:solidFill>
                  <a:schemeClr val="lt1">
                    <a:shade val="50000"/>
                  </a:schemeClr>
                </a:solidFill>
              </a:ln>
              <a:effectLst/>
            </c:spPr>
            <c:extLst>
              <c:ext xmlns:c16="http://schemas.microsoft.com/office/drawing/2014/chart" uri="{C3380CC4-5D6E-409C-BE32-E72D297353CC}">
                <c16:uniqueId val="{00000003-A8D4-4B10-8222-5AE327C9FEC9}"/>
              </c:ext>
            </c:extLst>
          </c:dPt>
          <c:cat>
            <c:strRef>
              <c:f>'Delivery Performance Doughnut'!$A$4:$A$6</c:f>
              <c:strCache>
                <c:ptCount val="2"/>
                <c:pt idx="0">
                  <c:v>on-time</c:v>
                </c:pt>
                <c:pt idx="1">
                  <c:v>delayed</c:v>
                </c:pt>
              </c:strCache>
            </c:strRef>
          </c:cat>
          <c:val>
            <c:numRef>
              <c:f>'Delivery Performance Doughnut'!$B$4:$B$6</c:f>
              <c:numCache>
                <c:formatCode>_(* #,##0_);_(* \(#,##0\);_(* "-"??_);_(@_)</c:formatCode>
                <c:ptCount val="2"/>
                <c:pt idx="0">
                  <c:v>330</c:v>
                </c:pt>
                <c:pt idx="1">
                  <c:v>148</c:v>
                </c:pt>
              </c:numCache>
            </c:numRef>
          </c:val>
          <c:extLst>
            <c:ext xmlns:c16="http://schemas.microsoft.com/office/drawing/2014/chart" uri="{C3380CC4-5D6E-409C-BE32-E72D297353CC}">
              <c16:uniqueId val="{00000004-A8D4-4B10-8222-5AE327C9FEC9}"/>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Dashboard.xlsx]Return Rate!PivotTable3</c:name>
    <c:fmtId val="8"/>
  </c:pivotSource>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bg1"/>
          </a:solidFill>
          <a:ln w="12700">
            <a:solidFill>
              <a:schemeClr val="bg1"/>
            </a:solidFill>
          </a:ln>
          <a:effectLst/>
        </c:spPr>
        <c:marker>
          <c:symbol val="none"/>
        </c:marker>
      </c:pivotFmt>
      <c:pivotFmt>
        <c:idx val="5"/>
        <c:spPr>
          <a:solidFill>
            <a:schemeClr val="bg1"/>
          </a:solidFill>
          <a:ln w="12700">
            <a:solidFill>
              <a:schemeClr val="bg1"/>
            </a:solidFill>
          </a:ln>
          <a:effectLst/>
        </c:spPr>
      </c:pivotFmt>
      <c:pivotFmt>
        <c:idx val="6"/>
        <c:spPr>
          <a:noFill/>
          <a:ln w="12700">
            <a:solidFill>
              <a:schemeClr val="bg1"/>
            </a:solidFill>
          </a:ln>
          <a:effectLst/>
        </c:spPr>
      </c:pivotFmt>
    </c:pivotFmts>
    <c:plotArea>
      <c:layout/>
      <c:doughnutChart>
        <c:varyColors val="1"/>
        <c:ser>
          <c:idx val="0"/>
          <c:order val="0"/>
          <c:tx>
            <c:strRef>
              <c:f>'Return Rate'!$B$3</c:f>
              <c:strCache>
                <c:ptCount val="1"/>
                <c:pt idx="0">
                  <c:v>Total</c:v>
                </c:pt>
              </c:strCache>
            </c:strRef>
          </c:tx>
          <c:spPr>
            <a:solidFill>
              <a:schemeClr val="bg1"/>
            </a:solidFill>
            <a:ln w="12700">
              <a:solidFill>
                <a:schemeClr val="bg1"/>
              </a:solidFill>
            </a:ln>
          </c:spPr>
          <c:dPt>
            <c:idx val="0"/>
            <c:bubble3D val="0"/>
            <c:spPr>
              <a:solidFill>
                <a:schemeClr val="bg1"/>
              </a:solidFill>
              <a:ln w="12700">
                <a:solidFill>
                  <a:schemeClr val="bg1"/>
                </a:solidFill>
              </a:ln>
              <a:effectLst/>
            </c:spPr>
            <c:extLst>
              <c:ext xmlns:c16="http://schemas.microsoft.com/office/drawing/2014/chart" uri="{C3380CC4-5D6E-409C-BE32-E72D297353CC}">
                <c16:uniqueId val="{00000001-4BB5-420D-B236-2F58D7D0AAFB}"/>
              </c:ext>
            </c:extLst>
          </c:dPt>
          <c:dPt>
            <c:idx val="1"/>
            <c:bubble3D val="0"/>
            <c:spPr>
              <a:noFill/>
              <a:ln w="12700">
                <a:solidFill>
                  <a:schemeClr val="bg1"/>
                </a:solidFill>
              </a:ln>
              <a:effectLst/>
            </c:spPr>
            <c:extLst>
              <c:ext xmlns:c16="http://schemas.microsoft.com/office/drawing/2014/chart" uri="{C3380CC4-5D6E-409C-BE32-E72D297353CC}">
                <c16:uniqueId val="{00000003-4BB5-420D-B236-2F58D7D0AAFB}"/>
              </c:ext>
            </c:extLst>
          </c:dPt>
          <c:cat>
            <c:strRef>
              <c:f>'Return Rate'!$A$4:$A$6</c:f>
              <c:strCache>
                <c:ptCount val="2"/>
                <c:pt idx="0">
                  <c:v>no</c:v>
                </c:pt>
                <c:pt idx="1">
                  <c:v>yes</c:v>
                </c:pt>
              </c:strCache>
            </c:strRef>
          </c:cat>
          <c:val>
            <c:numRef>
              <c:f>'Return Rate'!$B$4:$B$6</c:f>
              <c:numCache>
                <c:formatCode>_(* #,##0_);_(* \(#,##0\);_(* "-"??_);_(@_)</c:formatCode>
                <c:ptCount val="2"/>
                <c:pt idx="0">
                  <c:v>432</c:v>
                </c:pt>
                <c:pt idx="1">
                  <c:v>46</c:v>
                </c:pt>
              </c:numCache>
            </c:numRef>
          </c:val>
          <c:extLst>
            <c:ext xmlns:c16="http://schemas.microsoft.com/office/drawing/2014/chart" uri="{C3380CC4-5D6E-409C-BE32-E72D297353CC}">
              <c16:uniqueId val="{00000004-4BB5-420D-B236-2F58D7D0AAFB}"/>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Dashboard.xlsx]Customer Satisfaction!PivotTable5</c:name>
    <c:fmtId val="2"/>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1"/>
          </a:solidFill>
          <a:ln>
            <a:noFill/>
          </a:ln>
          <a:effectLst/>
        </c:spPr>
        <c:marker>
          <c:symbol val="none"/>
        </c:marker>
      </c:pivotFmt>
      <c:pivotFmt>
        <c:idx val="17"/>
        <c:spPr>
          <a:solidFill>
            <a:srgbClr val="FF0000"/>
          </a:solidFill>
          <a:ln w="12700">
            <a:solidFill>
              <a:schemeClr val="accent1">
                <a:shade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2700">
            <a:solidFill>
              <a:schemeClr val="accent1">
                <a:shade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2700">
            <a:solidFill>
              <a:schemeClr val="accent1">
                <a:shade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2700">
            <a:solidFill>
              <a:schemeClr val="accent1">
                <a:shade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2700">
            <a:solidFill>
              <a:schemeClr val="accent1">
                <a:shade val="5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'Customer Satisfaction'!$B$2:$B$3</c:f>
              <c:strCache>
                <c:ptCount val="1"/>
                <c:pt idx="0">
                  <c:v>(1) very low</c:v>
                </c:pt>
              </c:strCache>
            </c:strRef>
          </c:tx>
          <c:spPr>
            <a:solidFill>
              <a:srgbClr val="FF0000"/>
            </a:solidFill>
            <a:ln w="12700">
              <a:solidFill>
                <a:schemeClr val="accent1">
                  <a:shade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Satisfaction'!$B$4:$B$10</c:f>
              <c:numCache>
                <c:formatCode>General</c:formatCode>
                <c:ptCount val="6"/>
                <c:pt idx="0">
                  <c:v>9</c:v>
                </c:pt>
                <c:pt idx="1">
                  <c:v>22</c:v>
                </c:pt>
                <c:pt idx="2">
                  <c:v>11</c:v>
                </c:pt>
                <c:pt idx="3">
                  <c:v>8</c:v>
                </c:pt>
                <c:pt idx="4">
                  <c:v>5</c:v>
                </c:pt>
                <c:pt idx="5">
                  <c:v>3</c:v>
                </c:pt>
              </c:numCache>
            </c:numRef>
          </c:val>
          <c:extLst>
            <c:ext xmlns:c16="http://schemas.microsoft.com/office/drawing/2014/chart" uri="{C3380CC4-5D6E-409C-BE32-E72D297353CC}">
              <c16:uniqueId val="{00000000-D352-471A-9AFB-DD9B2EA99A37}"/>
            </c:ext>
          </c:extLst>
        </c:ser>
        <c:ser>
          <c:idx val="1"/>
          <c:order val="1"/>
          <c:tx>
            <c:strRef>
              <c:f>'Customer Satisfaction'!$C$2:$C$3</c:f>
              <c:strCache>
                <c:ptCount val="1"/>
                <c:pt idx="0">
                  <c:v>(2) low</c:v>
                </c:pt>
              </c:strCache>
            </c:strRef>
          </c:tx>
          <c:spPr>
            <a:solidFill>
              <a:schemeClr val="accent2"/>
            </a:solidFill>
            <a:ln w="12700">
              <a:solidFill>
                <a:schemeClr val="accent1">
                  <a:shade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Satisfaction'!$C$4:$C$10</c:f>
              <c:numCache>
                <c:formatCode>General</c:formatCode>
                <c:ptCount val="6"/>
                <c:pt idx="0">
                  <c:v>12</c:v>
                </c:pt>
                <c:pt idx="1">
                  <c:v>31</c:v>
                </c:pt>
                <c:pt idx="2">
                  <c:v>17</c:v>
                </c:pt>
                <c:pt idx="3">
                  <c:v>9</c:v>
                </c:pt>
                <c:pt idx="4">
                  <c:v>10</c:v>
                </c:pt>
                <c:pt idx="5">
                  <c:v>14</c:v>
                </c:pt>
              </c:numCache>
            </c:numRef>
          </c:val>
          <c:extLst>
            <c:ext xmlns:c16="http://schemas.microsoft.com/office/drawing/2014/chart" uri="{C3380CC4-5D6E-409C-BE32-E72D297353CC}">
              <c16:uniqueId val="{0000000D-D352-471A-9AFB-DD9B2EA99A37}"/>
            </c:ext>
          </c:extLst>
        </c:ser>
        <c:ser>
          <c:idx val="2"/>
          <c:order val="2"/>
          <c:tx>
            <c:strRef>
              <c:f>'Customer Satisfaction'!$D$2:$D$3</c:f>
              <c:strCache>
                <c:ptCount val="1"/>
                <c:pt idx="0">
                  <c:v>(3) ok</c:v>
                </c:pt>
              </c:strCache>
            </c:strRef>
          </c:tx>
          <c:spPr>
            <a:solidFill>
              <a:schemeClr val="accent3"/>
            </a:solidFill>
            <a:ln w="12700">
              <a:solidFill>
                <a:schemeClr val="accent1">
                  <a:shade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Satisfaction'!$D$4:$D$10</c:f>
              <c:numCache>
                <c:formatCode>General</c:formatCode>
                <c:ptCount val="6"/>
                <c:pt idx="0">
                  <c:v>24</c:v>
                </c:pt>
                <c:pt idx="1">
                  <c:v>40</c:v>
                </c:pt>
                <c:pt idx="2">
                  <c:v>24</c:v>
                </c:pt>
                <c:pt idx="3">
                  <c:v>32</c:v>
                </c:pt>
                <c:pt idx="4">
                  <c:v>41</c:v>
                </c:pt>
                <c:pt idx="5">
                  <c:v>33</c:v>
                </c:pt>
              </c:numCache>
            </c:numRef>
          </c:val>
          <c:extLst>
            <c:ext xmlns:c16="http://schemas.microsoft.com/office/drawing/2014/chart" uri="{C3380CC4-5D6E-409C-BE32-E72D297353CC}">
              <c16:uniqueId val="{0000000E-D352-471A-9AFB-DD9B2EA99A37}"/>
            </c:ext>
          </c:extLst>
        </c:ser>
        <c:ser>
          <c:idx val="3"/>
          <c:order val="3"/>
          <c:tx>
            <c:strRef>
              <c:f>'Customer Satisfaction'!$E$2:$E$3</c:f>
              <c:strCache>
                <c:ptCount val="1"/>
                <c:pt idx="0">
                  <c:v>(4) high</c:v>
                </c:pt>
              </c:strCache>
            </c:strRef>
          </c:tx>
          <c:spPr>
            <a:solidFill>
              <a:schemeClr val="accent4"/>
            </a:solidFill>
            <a:ln w="12700">
              <a:solidFill>
                <a:schemeClr val="accent1">
                  <a:shade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Satisfaction'!$E$4:$E$10</c:f>
              <c:numCache>
                <c:formatCode>General</c:formatCode>
                <c:ptCount val="6"/>
                <c:pt idx="0">
                  <c:v>13</c:v>
                </c:pt>
                <c:pt idx="1">
                  <c:v>29</c:v>
                </c:pt>
                <c:pt idx="2">
                  <c:v>7</c:v>
                </c:pt>
                <c:pt idx="3">
                  <c:v>19</c:v>
                </c:pt>
                <c:pt idx="4">
                  <c:v>5</c:v>
                </c:pt>
                <c:pt idx="5">
                  <c:v>22</c:v>
                </c:pt>
              </c:numCache>
            </c:numRef>
          </c:val>
          <c:extLst>
            <c:ext xmlns:c16="http://schemas.microsoft.com/office/drawing/2014/chart" uri="{C3380CC4-5D6E-409C-BE32-E72D297353CC}">
              <c16:uniqueId val="{0000000F-D352-471A-9AFB-DD9B2EA99A37}"/>
            </c:ext>
          </c:extLst>
        </c:ser>
        <c:ser>
          <c:idx val="4"/>
          <c:order val="4"/>
          <c:tx>
            <c:strRef>
              <c:f>'Customer Satisfaction'!$F$2:$F$3</c:f>
              <c:strCache>
                <c:ptCount val="1"/>
                <c:pt idx="0">
                  <c:v>(5) very high</c:v>
                </c:pt>
              </c:strCache>
            </c:strRef>
          </c:tx>
          <c:spPr>
            <a:solidFill>
              <a:schemeClr val="accent5"/>
            </a:solidFill>
            <a:ln w="12700">
              <a:solidFill>
                <a:schemeClr val="accent1">
                  <a:shade val="50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'Customer Satisfaction'!$A$4:$A$10</c:f>
              <c:strCache>
                <c:ptCount val="6"/>
                <c:pt idx="0">
                  <c:v>Appliances</c:v>
                </c:pt>
                <c:pt idx="1">
                  <c:v>Grocery</c:v>
                </c:pt>
                <c:pt idx="2">
                  <c:v>Home &amp; Kitchen</c:v>
                </c:pt>
                <c:pt idx="3">
                  <c:v>Other</c:v>
                </c:pt>
                <c:pt idx="4">
                  <c:v>Packaged Food</c:v>
                </c:pt>
                <c:pt idx="5">
                  <c:v>Personal Care</c:v>
                </c:pt>
              </c:strCache>
            </c:strRef>
          </c:cat>
          <c:val>
            <c:numRef>
              <c:f>'Customer Satisfaction'!$F$4:$F$10</c:f>
              <c:numCache>
                <c:formatCode>General</c:formatCode>
                <c:ptCount val="6"/>
                <c:pt idx="0">
                  <c:v>5</c:v>
                </c:pt>
                <c:pt idx="1">
                  <c:v>11</c:v>
                </c:pt>
                <c:pt idx="2">
                  <c:v>4</c:v>
                </c:pt>
                <c:pt idx="3">
                  <c:v>6</c:v>
                </c:pt>
                <c:pt idx="4">
                  <c:v>6</c:v>
                </c:pt>
                <c:pt idx="5">
                  <c:v>6</c:v>
                </c:pt>
              </c:numCache>
            </c:numRef>
          </c:val>
          <c:extLst>
            <c:ext xmlns:c16="http://schemas.microsoft.com/office/drawing/2014/chart" uri="{C3380CC4-5D6E-409C-BE32-E72D297353CC}">
              <c16:uniqueId val="{00000003-F82F-417A-9880-763E538293C3}"/>
            </c:ext>
          </c:extLst>
        </c:ser>
        <c:dLbls>
          <c:showLegendKey val="0"/>
          <c:showVal val="0"/>
          <c:showCatName val="0"/>
          <c:showSerName val="0"/>
          <c:showPercent val="0"/>
          <c:showBubbleSize val="0"/>
        </c:dLbls>
        <c:gapWidth val="72"/>
        <c:overlap val="100"/>
        <c:axId val="1452673040"/>
        <c:axId val="1566210784"/>
      </c:barChart>
      <c:catAx>
        <c:axId val="1452673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66210784"/>
        <c:crosses val="autoZero"/>
        <c:auto val="1"/>
        <c:lblAlgn val="ctr"/>
        <c:lblOffset val="100"/>
        <c:noMultiLvlLbl val="0"/>
      </c:catAx>
      <c:valAx>
        <c:axId val="1566210784"/>
        <c:scaling>
          <c:orientation val="minMax"/>
        </c:scaling>
        <c:delete val="0"/>
        <c:axPos val="l"/>
        <c:majorGridlines>
          <c:spPr>
            <a:ln w="9525" cap="flat" cmpd="sng" algn="ctr">
              <a:solidFill>
                <a:schemeClr val="bg2">
                  <a:lumMod val="5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52673040"/>
        <c:crosses val="autoZero"/>
        <c:crossBetween val="between"/>
      </c:valAx>
      <c:spPr>
        <a:noFill/>
        <a:ln>
          <a:noFill/>
        </a:ln>
        <a:effectLst/>
      </c:spPr>
    </c:plotArea>
    <c:legend>
      <c:legendPos val="t"/>
      <c:layout>
        <c:manualLayout>
          <c:xMode val="edge"/>
          <c:yMode val="edge"/>
          <c:x val="6.0184027538786315E-2"/>
          <c:y val="2.3738872403560832E-2"/>
          <c:w val="0.5972742507155463"/>
          <c:h val="0.1898564996330022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Dashboard.xlsx]Quarterly Revenue Sales!PivotTable1</c:name>
    <c:fmtId val="2"/>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gradFill>
            <a:gsLst>
              <a:gs pos="11000">
                <a:srgbClr val="FF0000"/>
              </a:gs>
              <a:gs pos="100000">
                <a:schemeClr val="bg1">
                  <a:alpha val="50000"/>
                </a:schemeClr>
              </a:gs>
            </a:gsLst>
            <a:lin ang="7200000" scaled="0"/>
          </a:gradFill>
          <a:ln>
            <a:noFill/>
          </a:ln>
          <a:effectLst/>
        </c:spPr>
        <c:marker>
          <c:symbol val="none"/>
        </c:marker>
        <c:dLbl>
          <c:idx val="0"/>
          <c:numFmt formatCode="[$$-1009]#,##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11000">
                <a:srgbClr val="FF0000"/>
              </a:gs>
              <a:gs pos="100000">
                <a:schemeClr val="bg1">
                  <a:alpha val="50000"/>
                </a:schemeClr>
              </a:gs>
            </a:gsLst>
            <a:lin ang="7200000" scaled="0"/>
          </a:gradFill>
          <a:ln>
            <a:noFill/>
          </a:ln>
          <a:effectLst/>
        </c:spPr>
      </c:pivotFmt>
    </c:pivotFmts>
    <c:plotArea>
      <c:layout/>
      <c:barChart>
        <c:barDir val="col"/>
        <c:grouping val="clustered"/>
        <c:varyColors val="0"/>
        <c:ser>
          <c:idx val="0"/>
          <c:order val="0"/>
          <c:tx>
            <c:strRef>
              <c:f>'Quarterly Revenue Sales'!$B$1</c:f>
              <c:strCache>
                <c:ptCount val="1"/>
                <c:pt idx="0">
                  <c:v>Total</c:v>
                </c:pt>
              </c:strCache>
            </c:strRef>
          </c:tx>
          <c:spPr>
            <a:gradFill>
              <a:gsLst>
                <a:gs pos="11000">
                  <a:srgbClr val="FF0000"/>
                </a:gs>
                <a:gs pos="100000">
                  <a:schemeClr val="bg1">
                    <a:alpha val="50000"/>
                  </a:schemeClr>
                </a:gs>
              </a:gsLst>
              <a:lin ang="7200000" scaled="0"/>
            </a:gradFill>
            <a:ln>
              <a:noFill/>
            </a:ln>
            <a:effectLst/>
          </c:spPr>
          <c:invertIfNegative val="0"/>
          <c:dLbls>
            <c:numFmt formatCode="[$$-1009]#,##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'Quarterly Revenue Sales'!$A$2:$A$6</c:f>
              <c:strCache>
                <c:ptCount val="4"/>
                <c:pt idx="0">
                  <c:v>Qtr1</c:v>
                </c:pt>
                <c:pt idx="1">
                  <c:v>Qtr2</c:v>
                </c:pt>
                <c:pt idx="2">
                  <c:v>Qtr3</c:v>
                </c:pt>
                <c:pt idx="3">
                  <c:v>Qtr4</c:v>
                </c:pt>
              </c:strCache>
            </c:strRef>
          </c:cat>
          <c:val>
            <c:numRef>
              <c:f>'Quarterly Revenue Sales'!$B$2:$B$6</c:f>
              <c:numCache>
                <c:formatCode>General</c:formatCode>
                <c:ptCount val="4"/>
                <c:pt idx="0">
                  <c:v>742849</c:v>
                </c:pt>
                <c:pt idx="1">
                  <c:v>892713</c:v>
                </c:pt>
                <c:pt idx="2">
                  <c:v>796700</c:v>
                </c:pt>
                <c:pt idx="3">
                  <c:v>834649</c:v>
                </c:pt>
              </c:numCache>
            </c:numRef>
          </c:val>
          <c:extLst>
            <c:ext xmlns:c16="http://schemas.microsoft.com/office/drawing/2014/chart" uri="{C3380CC4-5D6E-409C-BE32-E72D297353CC}">
              <c16:uniqueId val="{00000000-307A-415D-A748-4DFDEC73DCC4}"/>
            </c:ext>
          </c:extLst>
        </c:ser>
        <c:dLbls>
          <c:showLegendKey val="0"/>
          <c:showVal val="0"/>
          <c:showCatName val="0"/>
          <c:showSerName val="0"/>
          <c:showPercent val="0"/>
          <c:showBubbleSize val="0"/>
        </c:dLbls>
        <c:gapWidth val="219"/>
        <c:overlap val="-27"/>
        <c:axId val="1376191359"/>
        <c:axId val="1376293567"/>
      </c:barChart>
      <c:catAx>
        <c:axId val="1376191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76293567"/>
        <c:crosses val="autoZero"/>
        <c:auto val="1"/>
        <c:lblAlgn val="ctr"/>
        <c:lblOffset val="100"/>
        <c:noMultiLvlLbl val="0"/>
      </c:catAx>
      <c:valAx>
        <c:axId val="1376293567"/>
        <c:scaling>
          <c:orientation val="minMax"/>
        </c:scaling>
        <c:delete val="0"/>
        <c:axPos val="l"/>
        <c:majorGridlines>
          <c:spPr>
            <a:ln w="9525" cap="flat" cmpd="sng" algn="ctr">
              <a:noFill/>
              <a:round/>
            </a:ln>
            <a:effectLst/>
          </c:spPr>
        </c:majorGridlines>
        <c:numFmt formatCode="[$$-1009]#,##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76191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Dashboard.xlsx]Delivery Performance Doughnut!PivotTable3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Delivery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'Delivery Performance Doughnut'!$B$3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634-4579-B7BB-218C0F80EE4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634-4579-B7BB-218C0F80EE46}"/>
              </c:ext>
            </c:extLst>
          </c:dPt>
          <c:cat>
            <c:strRef>
              <c:f>'Delivery Performance Doughnut'!$A$4:$A$6</c:f>
              <c:strCache>
                <c:ptCount val="2"/>
                <c:pt idx="0">
                  <c:v>on-time</c:v>
                </c:pt>
                <c:pt idx="1">
                  <c:v>delayed</c:v>
                </c:pt>
              </c:strCache>
            </c:strRef>
          </c:cat>
          <c:val>
            <c:numRef>
              <c:f>'Delivery Performance Doughnut'!$B$4:$B$6</c:f>
              <c:numCache>
                <c:formatCode>_(* #,##0_);_(* \(#,##0\);_(* "-"??_);_(@_)</c:formatCode>
                <c:ptCount val="2"/>
                <c:pt idx="0">
                  <c:v>330</c:v>
                </c:pt>
                <c:pt idx="1">
                  <c:v>148</c:v>
                </c:pt>
              </c:numCache>
            </c:numRef>
          </c:val>
          <c:extLst>
            <c:ext xmlns:c16="http://schemas.microsoft.com/office/drawing/2014/chart" uri="{C3380CC4-5D6E-409C-BE32-E72D297353CC}">
              <c16:uniqueId val="{00000000-FCE4-4E2B-9818-C2758FBCBE99}"/>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Excel Dashboard.xlsx]Return Rate!PivotTable3</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Return</a:t>
            </a:r>
            <a:r>
              <a:rPr lang="en-US" baseline="0"/>
              <a:t> Rate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'Return Rate'!$B$3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225-4B8D-9AD0-0D58988D83C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225-4B8D-9AD0-0D58988D83C2}"/>
              </c:ext>
            </c:extLst>
          </c:dPt>
          <c:cat>
            <c:strRef>
              <c:f>'Return Rate'!$A$4:$A$6</c:f>
              <c:strCache>
                <c:ptCount val="2"/>
                <c:pt idx="0">
                  <c:v>no</c:v>
                </c:pt>
                <c:pt idx="1">
                  <c:v>yes</c:v>
                </c:pt>
              </c:strCache>
            </c:strRef>
          </c:cat>
          <c:val>
            <c:numRef>
              <c:f>'Return Rate'!$B$4:$B$6</c:f>
              <c:numCache>
                <c:formatCode>_(* #,##0_);_(* \(#,##0\);_(* "-"??_);_(@_)</c:formatCode>
                <c:ptCount val="2"/>
                <c:pt idx="0">
                  <c:v>432</c:v>
                </c:pt>
                <c:pt idx="1">
                  <c:v>46</c:v>
                </c:pt>
              </c:numCache>
            </c:numRef>
          </c:val>
          <c:extLst>
            <c:ext xmlns:c16="http://schemas.microsoft.com/office/drawing/2014/chart" uri="{C3380CC4-5D6E-409C-BE32-E72D297353CC}">
              <c16:uniqueId val="{00000000-0467-49F0-96F1-14480CD37850}"/>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tx>
        <cx:txData>
          <cx:v>Monthly Profit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Monthly Profit</a:t>
          </a:r>
        </a:p>
      </cx:txPr>
    </cx:title>
    <cx:plotArea>
      <cx:plotAreaRegion>
        <cx:series layoutId="regionMap" uniqueId="{3535804C-8A53-4FF6-8C7A-9FB7495D33E8}">
          <cx:tx>
            <cx:txData>
              <cx:f>_xlchart.v5.1</cx:f>
              <cx:v>Revenue</cx:v>
            </cx:txData>
          </cx:tx>
          <cx:dataLabels>
            <cx:visibility seriesName="0" categoryName="0" value="1"/>
          </cx:dataLabels>
          <cx:dataId val="0"/>
          <cx:layoutPr>
            <cx:geography viewedRegionType="dataOnly" cultureLanguage="en-US" cultureRegion="IN" attribution="Powered by Bing">
              <cx:geoCache provider="{E9337A44-BEBE-4D9F-B70C-5C5E7DAFC167}">
                <cx:binary>1H1Zs9w20uVfceh5KIPY0dH+Ipq18O6bJEvWC+NauuJOgiDB7ddPlrcowZfFnpqeiOkn21W3kMjl
ZCaAA/ifX8Z/fClens0PY1lU7T++jD+9SbpO/+PHH9svyUv53L4t0y+mbutv3dsvdflj/e1b+uXl
x6/meUir+EeMfPrjl+TZdC/jm//5J4wWv9Q39ZfnLq2rR/tipqeX1hZde+K7V7/64flrmVbbtO1M
+qXzf3oT2uzZPHdvfnipurSb3k/65ac33/3Rmx9+dIf6m9gfCphZZ7/CbzF+yxUWvmSISaaIYG9+
KOoq/uNr4b9lSiCCOFGcSkrkn6Lvnkv4+b8xn99m8/z1q3lpW9Dnt38e/fC7ycPnV29++FLbqjvY
LAbz/fTmsvqaPr/5IW3rze9fbOrDzC/vflP1x++t/T//dD4A5Z1PjhziWmrtq7/541/V18Q8//Bg
nr++tMmftvm/d4vP3grGuGDEB7dwRej3blFvFWdUYUwlI8xn/E/Rv7vl35/W695xf+846V8P/1VO
un421XP3nEMQ/adg49O3wkcUU4oJ9oUQ5Hv/8Lc+F8pn5PAHEkv/T9G/++ffmtHrrjn6qeOV63/9
V3nl9hkS5nObdOY/6Rf1ljKMJGCDKsV8X/zNL0gqinxMD1/66nu//Jtzet0z3/3Y8c3txX+Vb96/
FM9V/Fz9Jz0j3kqEuOCEMomZr5xCo94ipDiWWDGp/l5o/q0Zve6Xo586Xnkf/n/tldfr4HEK++4v
/s8rP2HgCEyY4r7yKeSo48qv3hJOOBQfBIkM/a3E/FGVl2fzujP++Nl3E/9/XOKXy/9fjdEWysPu
t47qqAM4/e1v6kGb5/z0uwrznZZ/ZprLrz+98X2oF3/1aYch/vjd7+XhO9v+9fcvz2330xsl3kL6
8n1GfUElohxS2PBy+IbLtxgRqqSkiBD4V3BoVZsu+ekNEW+RkD4VUkpfgsOhnWhre/iKvxUcUaKk
wIL6XCn8Vwf7UBdTXFd/2eGP//6hsuVDnVZd+9MbGEf//leHaXoYRFAuFUHw+ZfnJ2iO4Y/8/6Vw
2vO2GMWuY0mRBPM8TR8TzMffe7jfW7hXhofs/drwGHQ+Hj4TXj4NYyV2pq2K+KotMuYHApn2c2/m
UQWVP0Rm0/mdSDZHhn9FImSlVyVC33ssUZVzLm0e8V1pej+7xwVqpk1CDnJJwYS5PC1mwW74oPCR
3VqOeDbEFd8lk+5poNNZ2iCZcf359PhLhoM+8Xh8oRqkMzXxnfU1veXKE/Kp8yp/uplkV42hJ2Zu
gnJq9NNpgUsKHex5pJCWSPfiILAvlBiv6sRGdkNbm6S70wIOM38l0vBB8JEAmc4D6ixhO1lMdfYh
ShPS9QFSecS2hjRy4gFtWTG+Oy3OP0Twa/IAuMfytCjbnLUT29k47psN9HohKUez6SdVeL9Yy8ds
O9FhxIGdhHeDcyRJsfFiicub01NY0hh/P4Minsq+YAPbDVBXN8TU35J+umxQX2yHMb49LWTJb5A7
jtWsAayDnDq2m6ZWfIqNEbuJoALamr/S2CtoWlLBSQ+FzFLeEsN2OUnTFwQL7Zu2pSJAhPE6oF01
7U8LWnLXocH7Tg9vYLpJGNt5cZQE0ch/xqwTm5ircjMrrAMb23hbcNsHuBw+5F2/PS15wYC+kzBM
MWRa44btutqb553xTRZvNay44zMFOKkCj7EvpyLjO47iYgzyPC/jzcjKNFoRsJAr0EGzI2SVqh9Y
ZmMRdtQv7ZbFfNCPpjVefk2aWaGrzkuUeISSQfh56c8/xMuRSJxNXlW32gurehL8oavl7L0THkXx
Shpf0Ml30lErkUXDyACzIqLhkCZdEXh9kk9BmTVm4w1jcpFkM1kRtxQEjglVndPC4ikKa0/O5X4w
vu53Y1rWfXg6yhbK0qGNODYYoXUkB+2BjzqLu4uK1xXazZVfjDuddsO4gtclMU7Kaeq+ichYylDj
fH6fmym5b3RnHtqsTu7P08RJOEM+Sn9ATIXYG9Md9Zskv1aDhPqUM5mPZzrESTyJjHUuhZahKeh0
6ZUzulexb4rgtBIL/kZutonSCYGFeGhFg8cAZSP9hc+1Xql1C25ATk6xvaiFRJyHfQFuGPOh3UEx
r4og9a0+z0LISSs2JdVUTJkMadvn6a6Y5OgFLZrSecVGS0o4GM+Vxxo1HlzQGKL2TWIztEultt1V
7hVVc6atDuKPUonAE2l9b+RhNJXzLVZzc9dOitxOPStWutAlbzvgExPMHyEmwt6AzcKETX63rcbC
IyuwWyiTyIHdmE4N77ARoe/FRAQ1tpxttbJRHbQl7mWQWWrSFWELqRE5AJziLEblAI5nZa/FHlnr
DTcFxn2/rWOR+nc56wW6kX7nj7+chssBFq/0UshBYzHGkajnIQphFZL4d3VM5/ZLi+dE77zZ1Pwx
z3ARQ9Ipku4GZVjjTxNVhD2eFv+6/6Ry0DpFHNrf3IvCUnh2m9ACbwYu9Pb06AutB2xifB+BrO/G
tMGNCgkCZXazH/XdTsZZMYVxO9n4o/boUF7QWVbsboQVXHWLYcGWfZI5ZmwFbUs6OnCWVcZ0PaQ0
1CJqyYbP6kWP49CsZIvXI1QqB8yFIdyfxkyElKRDGE9DtjOyqJ48Wc/hWEZ2Zd2ypIaDZusbLrMs
pmGM5uxzJhvvIeqLeCVXLI1++PwoVzQkrjLPEypkxYCyjfVlOQc2NVN7FrZgPfy9gDZtJoZHI8Nu
GiJ8SUWH8c+NJnS6qFKrywDPXMdfdDm3eMUzB8v8HVsSlvHf6USGqoA4MjzkMiptMMOmjg7mPG5e
+gkauZXwWpLiJI2ZznljOSwOkrjId7wrk22lY7xNfH1eDyWVkyR4pFCVNeMctjbuQpzyfltoJvan
UbrgeunkAO6jxBuhnQ0znJYb3PnZNppqfF5gSScFwCqqln4KUMBtUwUo8T9WMTUrHl6augNtn+uK
jkU8h6nw5sehrzDZ9rFH13rlpfEdbCeZ7TQx0xx6UakuPUSaPTTn9EzTHCLqCHNE90x3OYzeRZhu
aAnVbEJ5tBKXS8lXOpCWFZ5lL8Cvft5uyWAviDfelmX8iar83Si90Mv5Xuhxg0txeTqUXi+gUjog
z5Bn0BC14Gyd/YK81AtiO05BQXUTRHPcbFRXrIhagJ10wF1FLJln3xvCwWMvsLzN+z3tcl2F3SD4
igmX3O9Am/Sir7I8GkICAH9SXZ3tfFrnK+3+AQGvpCfpoLqrIPkNMx9CnzbNDgD42cvzm0HTLCA0
+tTWhQ1UlK0E24JrhINyvyuLSM6ZDVvGvKA2hG3jGV/k2pbbqDY40GOxotiC2YQDeaj4UZ77pAub
Oov8jWG43YhkzJPt6ShbcL1wUM+iuM29GfafIOXrq45zGvRlXVyrKq9WqtWSCg7wYePW632bdXtj
46F9F/lxHt9oWxUv56lwUO0I+rmf9k3c43E3xnbeFNP8XgitgiIS8XmxKw6aHUlgmZdTKaN+1xQJ
bNC2FgeNUnZl9IMdXondw1nv8ehEZxRHmex3uvJ+iccqCfpW3es2u+o0y87L7sKBeK5n43kt/0MF
ihscsJ6vqbDkYhfcTEZWJn6/U4NCAT6M3p5vIAfcOep1VLQwejO3ccD09BBrfmdlbgPOcbbihgUd
Dgcfx25I4FyxRhjBhgrFLzWp5C6i3nye+bkD4xyIQTKNYXDZynI302TaxQNPgK1yav9zIR9xB8Rj
B9tPxZTD1LG5oMq8GztaBi2d972mH1uB8hUbLQlyoFwmGlc1QXYHJxXh0KK7LG8e2Jj9mhBywdNy
Zbd4qdxyB9LtbDpdJ4Pdxam/J9F4I3N14RXNhufeRWzQLunpY5mybRPRM1VzMI4iZsiUeN1utBP0
D1koMxoF7Zg+09x/J9S4P+2rpTBz0N60asygSbe7jKsk4FlaBNZgsaLFQjrn+PsgFiTz4tRT3a6m
Ht/HHu+Cam7FPeTCYiXYlhRwsD5aiisqlA1nHyhtgTeXebGZx0SI7WkLLQWZA3fcjKq0Ou5Dlk/6
SRnG97qU4As6+wEyit2WkyzD08IWtGEO6v00wqYeSxvGUVtcqaz1t22eTbvToy+4gzmwtybSJJ6Y
DTtFPrfeeD22ZRpU0lsx1dL4LvDbKSunyevCNPHuIOv+QqL4Mdfl4+npL1SmAw3sOCWqNC2FX4ku
hKPPMkiGGAV9nTz1Mr5SeUbOi1l2UO6oulZ56xklrQ1Nym4bg+oANqPuOz5+PK3FkpEOrj8aH06y
B91Cj77DJt1VbfQunfyPmJXXp4dfSlbMQbRMh9iDFmEKaTSjkIxwVJxHeRfMfl3s4jpLQxEZsqGm
q2/HdI631JpyxXZLHnLw3sfMJjmMHBbQHt5NU1Fty0HhC2+SYq9lYVdWCEtyHNDbpsCoiGob0jS7
z8u8DygGXTXmAW/Ut9OWXBLiAD+SaSP61Nhw6LUOfDPfl6VOA4H1Q5Gk51Vi6gBeVZym2iu7UPrZ
C7csvYKEIx5Oa7AQatTBO+5wZ4BrC9mkH+78Nr4nc3+t7fh03vAO3GdaqyxKchsio+sA1/UuGurP
RSPPnP7BMUdIoQMdh5TA+NIbHvIq2g9ZfQVct5XKseBf6gC9HqIo7kjcQenzHnvUjIGVI6w06xRO
BEi1AomDMV5pp6kDd9/XWswe9qBb7K+7kgZxX3+IhL+Nm+bO4malR1lytYN6L4Elh6nBVrmFhi6a
d5i0+6hMdqddvVCXqANsqoeJjHDisKvn/sIM+JqyFS8sTdyBsp5Yx2sNi1fid5e6rS9KaBdmalfS
4dLEHRCnRTcm1sLEcf0OaThCVi9nWYQ4wC1UZvScg1/9Wj7jqLnLlThvhXpgoR/HvW36fJwG3oVT
m/nv56nDYWZJuz098YWAJA5qJRCtMlSoLvSj+zyhYd0V1xLrUCD0iFt8XtgTB7sx7mJPU+TtIB8/
zr6/8RB/btq5CmLUBNorzgtMcgiroxwBUd80BYKegM2D3sDRW7OhvRhWsvOBSPsaeg/E9OPhZduL
jrLe2417GY6XySdKA1gRx59NF0z3/a7a1d62eDQfonq7ttO2gAjiQDmJk4Y2ydSFSRPfdij9zOK2
CGov+vV0ACyN72B5ANbDNFVRu/MTfZHCGcc28rKnNJHTiu+XBDiQNtYiOOsEAbJgD1JXvwJt41Zy
dV5Z+Bv7jrIJNVK1O1OShxHnvxa4uG0FWxl+IWO47Dt/SAUho9+FaiD0jtesvWjoyFfQt1B0sIPt
pKV9AR24tyOz7YLS2l/FXG9U5X3wU9Ke5wCXZzcqS4dcQQIRGA3pBuXAddoyaeZiq5u6Xev2FvyM
HYzroaQRnI51YUz1szf0HwdWf0JRsdLuLw1/+PwI2j0hyHACpqpoCqcih5LsFdCOEzt3K95YEuHA
2yS9gN3/EVYUOLkxs/icpcNtVMkPp5G2FEoOkrNSICoS0oZTQ25N5qW7lMo0PD340twdGNvYAL/V
9rDYYtOWInMpudwVw7zCw1uauwti5lVTTMo2xJjhDTbksxr95swAdarylPgZbDx1bUin/jopyFU9
1PdNX65AeAFkLi0OwzEnMIY9E+ZD9JRIflVk6H0N0980UTPvTtt/SYiD5JoNleopCGlUSjaR0hdS
xr/wuvzqVfn+tIzfmE6vdI+/1aUjDFiN2zzxBxNyvw7LFsi/QHGfAlqyr2Twb5o+UtsqTi7hcCbf
DEmitynS76jXNWEZobVFykKoucS1wSOQcakFdyX4vu3Yk0fF+1aRn09ruTT84fMjJbuBtInmdRtG
HgljzG5HrS9RubZ9t1DDfQfkfSRznhXUhEOX7gQeyaaP2seYGBtgmd62zGxP67EAGZeuls40as2Y
t6FK9Can010pz+ySfQfsg2dwAbwVEyZlz2xgBM9uG67HYMgwbBCenv+SHxzIs7waq7xmYKipe/Ag
yRYJ/ejp/P3p4ZfM44B+BCJswWHvATJK316UE+o2wFMlK8ZfmLxLTotxwqCXwSYsqP9xyLInYO/v
qKdXYnRh8i45LRkbnRuUtCHDKR12OK9Vt4nhCDlfmf9COnGZaTSJY2llYcJ59B7TEr8vGv0wVnU4
VnZ32gFLJjqIPsJZkbIGdgRARBv1t42Mb2s7XnTp2sHa0vCHz4+Hl1NUNv1kQkPEF9RL6Pkl7h79
eEhXatKShINzjiRg0SPWpxCgdpjaoCn867jRRQCc/5WV15IAp2CXY+R1Y5uACjQ2AeH4PkrQfWLU
1/M84MC4M9RaqsADkFCv+wlf50kVygifGUMOgNUQFzZrYhNWefozsM2fGqPf8T6+183aucRSmDog
hkN+g6DnNiGCs0CWF7Bsb25GWd4MRu7OMZJwiWuw7dpFfPCasOXyI4/5zQRH/0XefDpveKduRyMt
81hnUFLBVoFq4iGImYw3lrZn5VGhnBV2R7LGy2rVhLkaP4zj/Ghw/mg99eG0Aodo/3tPIFxWGkKw
OKwYakIpC54GSdYA0sa6fHd6+N9qymvjH8BxhLIsU9ncZxNMv9EfZlE+GNncpl77K2m8YYdq/iEV
2G6qhrAgy4UNYMfGD4omO1M/B+V9xnhUStKEszJ447f0rh/iNX7ukvEchFuvkjUb6yaM2Zx0SSBI
U+sXqfp8ZT9rSYADcTrVSMGpeRNOuu106PtN0wZRRJu1Q5wlAQ7Ip9xaacpIh4zFKN7mo9A2sEoM
ZqU5fx3iwqWk+SVGdFCeDrNo+Ao7lzcj79pN42d3yCC9Px1lh2B6JchcZpoQ4yhRj3RIcvOBpRML
EG/NhsC6fkWNJQkOzrsCuJstqWBja56rl34epyt/xvlzPo3VGhNjSYaD9DE13AwjmKpOsjrouNnq
HD+NhX8W3UZIt2Ljeig9YXVoKqkvpha1+6Gok5VqtxBJ8qDVEdB70pNJF8PB0Wz+iOoovoA7lXrt
dH5p+MPnR8MTyLIMT+BiVUVNuxdWEhqwqOZrq8iFQHUpaXA6mteV7nUoRZWFLWxpGiM/1FX1zGJ6
Xl8pXDKayEsMNHUDYUS7d2ncPibd/FHJdmUVv2QkB81xNA2kKOImFJX6XNWDHySUrh1lLg3uFOum
nIT0bKnhjpNnPnvcx5c2L/vzwselnemuSzJBWB1GiG1gRxdtTcH57nR+WJi6SzQzkweciwIGl3XX
BXHFLvNqlcR22KN/Jfm4LLMmHYGeKXEdZtmUeh9iMftNGWS1icgTR5aYay+JONrYSMjpoRWR0JeN
wlxvfGqZvLQNzv18Q1U0TCFcuiHDdhimzDyPkpfZtoL9biiUeVdll+UQxeYqHuGCXOjNWcIeSJvD
yasimPefUZfn6TsV1ay74KwVcps2HE37YVR+uuOMtNUvo6A0eugo97JfUcxz+7WoRAI7eXnXlHcc
tgj8wKSZmK470lXDbtBmnLbawJsET2os8QSU36gxe78ik72Abdg5vhhUX1ZwMUBzdDlUUaYua0FU
9GTHMfGvUROhCDYZLJHVijsXEqVLOGqqtIO7EAosDpdVA5Y3P5uq8YMpsk+n42VJgJOJUWrgDrnU
dWi6hsVbNbH6EgMn8hdYFuZnpnvupGO/Sv3ZI5kOeVyycZd4qX7RNhm/Cg9U2p7WZCHyXbJRVzZD
5CUdRD4tvgFl9Ip57XkXGgQ/yDxKydoOpm8mUcMCoebvK13aT/ns1V9LOg2/TDWpv52lg3AMVY7U
QqCSOvSA6hDUQwW7z1N9Xnt9eMPpWAkg0E6wGih0WPDscz9W98qPryKRfjo994VIctmVPZwYjgWG
uTMbQVEprkStwlmqFfcuDe80oKwHXpdfQgxhpcYg8lQejGP2FR4sWOkZlgQ4DahBMeE5HDvDTlqW
BTVULDJ4n3lm3p9nH6diZXDhva8EAijDEydANPeKPVzFTC9q0pVnVhanbiU8RbbCvA0FnOpdzvDW
Ayz2DV1JFYeU8Er2d5mVpoz7vtc9AGw02QZ42tk1rHDmXTMafDmRtLmxPlo5ll+S5Xi7Z81Megun
q0WjZhmQOBVweuhxfNPkM2mCPvXYFIxgwOfT3lnKHo73B10VPhpjaFdk/dnWdgjTND2z4nPH9VoM
UTbHUJTJ1JmNsj6Huj+g81oh7nh9QHAZn6Ww41XVRXGVyCq/7vIW/XyWYVxmXZtVcR7VNcC6suIq
qQj6DIvcacXPC2Z3mXViLJu5bKEVzaOiuLSVzOA8vVujIB7S5isRy5zihklhVXrIeLKUV7TQd9DE
fSbp9LPtyrXDvCUNnJTtG3+0IyyOQ2+qyEsCFwpe5tKW3UrSXhreSdoMkypLshxWrVz03mWuKn+D
omFgKzyPBdqbYAfBR6UNbiZHES9kFQJjq8sf0mqa5CYSFdbboa2993Fb3nlS9HjPO0gwV5JPZrpK
PMbqlRhY8BJ1vFR6HooHeGcknAegJ8L99LBK8CNP4lsvxh/OimLqeKlLChP7cBkqhHelCNwj7wd4
4sFUZzrJyVZGEOh+M+iLh6lJ5MYrM9gFLZNKF/uzps+c7MQRmWE5Bf1HRExW3uRjK2GbZ2y6tQPd
pTBzMtSMrIGb3bgKCfFTqKxDNlDYpKK9Ck5rsFBdmZOkeDuXpsIgoI3TT22XXySz/QhXSr6cHn5h
/i4dsOjKqVN2rkJtqnYzxuTb3LG1uS8NLr+HSNzMftvmogx7RPcFzq8wbs9rOlwu3SDgbcsKLBOm
Uz3fxMgft3OnsvdUJngldhYs7xLp2oxWNa38MoQCfif6+TriOEzs2tnCknGc2I9HOOHkpgZkZR69
IFGSXhRan7mL4PLnhpynss9JGdK6TcOJzuZ9ndH+IhG2Ou8RJ3je6nv3UjXCUyUVKqFrqjKgQsmL
yMfvmmk+M/c4oW90FceRSsFCNBluZKfQFuoQfjgd+Qvudfl0asinfvCh+mckgUvEilE2XyZdRqft
UHi1+HZazIKbXW4dPJgUSU5iSHHc83QwVkoOm9xDqt6eFrCkx9+qQNo2vUrLEBf2qaj9re3QU+xH
u9PD+wdvvtILuMQ6eKukk8iAAqxot9JTF37VPzS03KGk3jT1uK8ZvZ1I9A3VTQD3iVfkLql1+Pyo
vFaZlF4OXMpdOxP/guRdvO8nT7+rEladB3CXa1eklW8RboswtZHe+21ahLokLOxSJs90jgNyPXsl
isqqCPu5+FI3xTX2gO07RfPK5v+SlZz6Zid428lOMHFo+mWygZvo+nMqmLmfC1X355Wgw8N3x66A
p5GiCJ6nKcLZiF9ZkV/WSfJOZ9NKJ7WEEAfmtEdwlA5XSuFidB1lgWlI8l7Ybo3JcMDBK/Hr0utS
3FZVEh1cQLII7h7o5mpKuk/ZQOpdkXs8iKqSrkQUX5DlFLwaZ3acDagC3e1tlqI0sKWBK3s+vIwF
r+6s7aosWMyl2yk+i4m10PL7Q+dP29QC9zWQHDftynWHhbByiXayHyIN7TPokfBp6+eE3rcam80M
DxGc53Xs4HviKZw0DI23jf14rK8y5KM7jDVbu7HxW3S+5veD8Y4SCKcEj5xbCCu45VDCfdIGMXiV
BN5+hIsqPuv3yajrdgvn7ygPMxNJuFeVyaT+6DO4/aaLWG9KQb0nEY8SjromYAZ2O5Eor/ika+wP
+0EPSbOxLBu/kJLS615n3dWUJj3c2LNDoGaVpEmAypTO7xMfrio9miiZp/sEASH2LtOJN29J6SXt
LamJURuCo7pfaeuWHOjkHTbzBh+ute/iCI7RepWrm4Fn5cVAUfbxdGFYEuGknsTLSD/3fR52Gfu5
jdAW4u8x96YzQ9BJOrCYnUqPD3lI5lYHBaaXzdx9Us3a4mkpLThZB57jKeO5HXPYrqgKDPeHJtPt
1ARcjO1cNt58JeDOtrxslZedx5YQLkvQbxTjtGc5bFJ6fEfzodjHTbnnHA7VO7gitVITFpKQ+1Re
AnvcPjEkDxsdp/BWqAcJCE9Xuqr2fGjXDm0X3O8SBX0UpzY3Ng95YdN3wFmn9zKJx+cx872VXbkl
EQcFjxCMIiVirJt8144k59upGDv5raV67i7SAS4urmSiJXsdxB+JAa5EbHsOr9/Aq/15vrds9IHl
BhcG0nKWeCP71QOspT0DlxkYJ7BvE5kiD1H5LZKfgCa962byTWdkOxp9mftyBxygu86sbaAtHDy5
DEFv1D5sSVR5OFfeReInW3iLJ0Ad2sxNF4x+ucNFsx/luUHh5ARBolzOhVBbeBhHdJeqaNm+lgqo
CDzuC7QS4Etx4aQGBmPzFF5p2Y611TdjndJNY+vqoYAOe6VvW6iwvznwKCbgabMmTSc4QhOCdXue
+vEm9dDawmlhdJc62KewYUqsn4R8InJv0indZEX87XReXhrc6UEQ135RiCLa+n16hSIS0JqvGH5p
aGepcXixtIXbO9F2nilcmYKO3G/C07Ne8ClysD7Bs35pC6/MbvMUX5uku1DNg8nOq4bIQTjwKJGA
kIm2OhuaK7ifmO3H1HuKi2x/3uwPBjsKl4gJeDOWeGo7WnhsWFa6DYiH2K7wkpfTEpZSB3IqOrzA
ayIGz+CEVWVecNp8gvuJd/CkwqMZyT7y+P3YJ30At3heSr0WpwuZ0X0wL+Yi9nps07CYcLHv62i8
8hvIji2J/Q2cSMqVRL+Qpdy38rxphLPU0qTw7Ca5NoTeRn10M5BhxwiB2+L6BuJuDip73rOVcM/s
e3eNGWpsS2q1hZ1Mb9hXh5sr8PCjnLennfU6TuDR7+/HT4Cq2xS0UnAQzm/inu0n1vxy3tAOuqdk
HOMyhsau6CzcpLcVpPKCPZ0e/HU/cJdH2MMNibmO62hbavFzNIiN13+S7ecS9ipIhZ/6yW7Sco1M
s2QkB/EzvFbV9p1OYe83Rtsumey3yFRqjXf3ekLhysG8Aro3FTlTW0nrGQednzR7r/a/2T6avZWF
8ZIKh8+PYG95FVWiIQrunM/BmD/69drB/wInEv4PNd8PTfnsw0NtcRL6k0f66zLPSvIs+AgkEeBP
mKtkYsDq9eApc3h3dx6Rehw6U/9vzr6sKW6di/YXucoaPL166gG6IZAAyYsrZLBky7Nkyf71d/E9
3cs9HKrOWyoFbdq2pL3XXsNURBDm6p9itzM/aBTo8yezho++6ruT3XkTgTuMfmvXZl2f2rXvZNlE
avSyf3/3PrrAu0O9l1KHMRFRbpLdC85x22+uhIs6VOr/foF/LvjD9yzDWbdmX6vRFGaAIWZbrfey
6q5tNf8JfFua6TMJ5z9vmnDr/3+fHErGgI2sw3XGRqDG8i9tU/fpYrxjx6NPiOkfXeTdNjBGK18q
jYusxrap15Er3eVp28lzQpZPTs2PrvHutOfCwJ3FQAzQ0L3s+/1+qdeXKAz+AEx5/fdn8sFDf083
HNoYoSas0sVKRZfGngdHG8f98r99+rstoI631ucegxkMBLrp0M71VUVMP/37p3+wwby3xOOA2hgJ
J11of+lTGVbgpOmEZCLmn8mgPro97zYBOVsyYDatiwquB99GOcPRK/T36JOa6+1l+f8RkvA903AP
hJ20WeF6POMFNQvc6f3gQmV87Ed+7Ov4WUSfiQc/+irvljfk32xncbAUMiFdGfh9nwHf/cyf8IO1
/d7+jlnKdtXqpZiGukCe15UzUK2TZfprCPRqzfb735/5B9d5z0A0doJhXLQtRUXUgwzr+y4SN2qc
7viyPb4Jgj45WD66zrvlHbQm9NiEJ2MJuZsxQsYY6kFZr02jvso3+Rlb5IOn8p6X6O1jN1WKwWcK
WqY8gZ4vwyb/mefaByvkPSlrh/Skkuu8FNFIX6XiX2B18XcY6+O/P4yP/vh3y1t0ohuGkZsiSESU
epSDu79XQ/Hvn/7B7veelaVIC87lgPZsqIwRxTabDT6sppNduYVUzSWfR/qZ7/xHz/vdQq9WVnHS
4KsgsOEXrPQvwAtfVhrUQB/i0+g+Uzp89KXeneKjqCKtQ1zH6wCqTYG9utGZrBXxMQa36r/duXdL
vW2wscQ7nYt4dHOqmxUH1Dytaazp/dJV/2kAHEbvavgEXg+6C4K5WFuzlp2IaSq9SN3WG7H/bRW+
521tHQvDfbZzQYAFpBAo/Np5c9vV4s6G6yuZhs/c8T54/O/Jqrvo+D4A6SqSRE1p643nrvUbqITq
u0irv/20ftLAf/D83xvl9dEW6SiuxkK2q0hHHtRps499OofrnM7O/2TtfLAy39NWK87VTJoQl9GT
yFTdEsxBGvNJpfg/tOwfzq33hFVDtr0ycw3kBJziqMW0c2NlWw82g0HwrbVQjbeeew64O0HOfE0k
n0oYoM4pmYJSB87/j+/H29f/v8r/iuFSBqzxQkz6b8hiCTu78bGeyGWERWA4/TdVfxi+2x0wssBg
YEuSkntBmqzer0H1X/99rX5QArz3y2sJJVXLpqicQtNlfLJ9mtigOlZLZ27WvTZPYIzTQ9tVovz3
K370brzbHYgC6XeHi125V04F2UKIHm5Covr4k43howu82xjGJTboVcakjEVcDMuUKv8/FpTvKX2w
spv0RvHRK6WHXeo8iZb8P92W93w+JLXISkQTbsub5VdcQ5rUTSb65E394CR+z+eD/Q5EJNvAcwe1
QNC3t/083iNN8JMV+cEtf++T5wegWbGu4zn8OUoX0Dveyy//fl/+N7X4h8X+3h0vgGuWmFnPYYQe
/6HKBr/hXW/OpqqSh2FZX5htvptxvobzvh2cWM1x6nX70MIsqTCd8FO3DUNKlFkzxfgX5PDStEna
z/wTP9hR37MA+5FMjTJDhNFK37yoSWEuuJMdVH0ynTkMRR7//T58dJ13e4D02pHHtgrLbvSWI2S9
W/+HGih3jnW3W3HRqHw+Ax8o/Z+j+j/d9XeFQrTRql+bSRVicbZ3GVFS0bEYAgirlnRWAcFbKiZI
9zIx0yTiKWv3DV2EP/KKgsmnJ6RqDGoMRVeOpG5a+LFO1UKOi5Lh9IMxC2ommvxGt+k213a20JRI
Rm4Sgbyq67pUloQnB9+HCay6wI7qG4e4aPg6kH526UoRZQS/Ih++pKzp/GnMVqInN5bbPpKozrdp
tYis48mARqOSg5e6KG7OrGU6Ax9g/BZEPEqV2ufv87Dzv4grgMI72icvuoFDd1elDVrdPU16R4Yz
7MjEebShf9n6REOKukmHpq9LOm859EHF5Q8bk9E7933Da5NGwyzPoGCFB9tzdTC+mO/osmGa2EqI
UPZYtAit6Bgca4do60qgu6bOGmfrMvB2nkouT0ok+4sAM/y5J3MWu7pUYX8a4jl4W2IJy5S0zuVV
xbosbPw4jY2fqZAXjCbyBOOr9RD3Cy1BS83bMfg9ztutgEIoI5G7MDuVwQAOerXaw7aqw0STKffX
mWQyjrLFbzCS3NSDCGk2T7/pctMMdkoHt2Qc5snIgLuBMyxSEcpkEodlUme3PcDZJutJA3nBTTfg
xIUjtWhTaWBoaQecXAbW3e0PvqtDS/0lM4tJl+W1xpnTzfitSd8trXt13q+FNL8R5/DKvFeIvi77
RK8uHtOx7bPN+qVWuFcwDjPgJI0/1vU3OsrQPVj6OG/zGX5K6TzLk6S4Y+Ochtu3JRlzsS+38fpk
a3HFPb9ARXAKXPfqJ2uA3cHhNd5kGsj9HnKGKX2jzWcahA2nBvkAni8cvqpwOLoEQmTnrcuVaM2z
mFXDVdC6OoCAzVQatmo+8TFgW453ExrmukFVChBy1luCG7+M+bZPyRW31k8tTj18B4xnh4H/Yhs9
Lb17bBoTprMNzt2sbquNZ1HDrqtQpb/FF1qt3+e1/taI9Q8LAwXL7DGHYrCFHtdClOuJZ7rVX41e
7oMdr9w0sTTGkKzolXgd9uAn6b1nZPu+LntyUZHMhs3eGN/lwqPfLAvh/dxtme8Lv4gm8RLDMAeS
6Lyl+qpki/eiW395tllSJK8VXE55ZR67uEb9WNYjfJ/WANr2jR19uTy1CXlkkuV8nKN0G8YHtsPI
NnGXgD4j3blElkPhmuC2pxEGSTz5tlp1SXz1UCOSZGvcrYriIhhXpGxMude1GDicWJiUHiFXJboR
DtvLdYH9kFjmvBb+afCbIwwtCmnioyXuALeSm1r06dSQm6nWd1CO1Pkgh8KI+oQgxUy28juWW7qr
6q6ut+fKX3Lk6GU7+d7u0X0EXZwXRin4dNmG8x7boADlrce/myS5SljL+fGakv6OD8NR74hJbMcC
PM57s3ilCcdrjVdKjn2B0J/CIqiCLEmTz0bd1XI+GvUnCn9R1j5BN3PoZQyVGqrGNjjTasnCmT9T
KdDRipR1pzGRjzSmJ39E2k2NtgqhCAfK5yaHUvGWMr9skSeUThLPNJ6tul1sIFJD49eNNGW8DvfM
QHE4ruwVVtkA2eJXOo7X/S1Lw63nmvS3WyLLGQEFaef39m3H+IpUrPve7se6oo+dw1EqNogQoU1F
OU+TuuB+dI/TCJ4wNmDpwIKxDI1fHSOBJNEkhFZjXDqEEagdL4XJV/TOuQtXmdYa/nLG4/z73lb9
I/LbkjHttdurwhjafzUN5k0pqDTRvaYxf2ycS+I0sr157Inc8kkMePztrDItIRLfqt/BNs9ZD7uR
MMPPmuFx7TbvnhMD32Q5IW310HgE67rzF6jjRdxGB8mZeOYd4kQyGiQDQguEiqY0DHBznhKLrNMU
ogT4iMuGRx0U9WOl05hp85Wva//UJTU8bgnHlprvsFMb0lWMXREuvlQZApidvrFy2+4rWOOyYqvA
JzoHQ6h+xhiKv8QRULZhntmVc+1dqBt4VlmFEmqdXN2XizOzV3QkQTkT7KQ9dF6gfzIPXOpo4/I7
bHxpnYHqP7wMvTBvqn+eiXXvbysr42zruv4kKD4xp075/YmpyQR5V8Hh9BQ225rcjl1F2j+hFyzm
gTQdf3R1Ah4KVZ5iqR698efihPtZVbR/ilvtY5sY+clhbnqBod/mihGn/p9NjSvJp2VMLhA5vbRd
4t3oCIl8hV6mAEts9RKTqyWGfhRcLHbmZAjKSpt+LhulE+zlhj5JGjff90oMWDYKB+ajXpbhpCMi
H+c98H/VNQwokPgkHLtdu2T6W3cL8wtEQpnvkES6P7Jr5ryydZvvqmen2Qv5tZWO/mZ05SOeIxuO
NfG3q8RT/NGCtgTbOD1f1zqmvyrfan6/9yo5LDiY7jseTg/w7Ogft26ajtwkM9Ygcnn7TA8hML7K
zf6xGlx82kVN0pV38bPER2GVRjPqBr7s3xbwLppzTMPoNDWTzJGL82MmfOmL1jEZPgzJLL+/BULS
1Acu+kt71JSLSRZ60gvyHO4MnIZdrlYcxNPGB6wvnvQ4mDau7kI3LIWHFLMvwgb2pYuJ+8YXP/o6
aNKdMQEIStn39jBqIUs4cNNjEkTbFRvm+jNcvXlBFIVt8lbr+Mhr/E3bBv7aWyByliSx9yXYIMnY
wgaE3gh3EfuH520Zjrn12+xI3+RDswUrRkFRwm53sXZBJvWg/rp96u6DZtngjb6Km97a6CVidZd5
QpAMNEuW2YD0uMqEEwwdoIiRFtoyuGX9CQVmM9jv4h7JOAc7TfN8lTEnLtv7GVvv5hQbH+AS4rwM
MtLp1bg19lmK2jF+mZOEPytZ+eIyIay4hrwY2W6vPXypZY5EQhJlsV+T9dQ6SYPC9ShwqtTtCBY5
Oiizt2KHSstL99WN9wH4v0tKXOSWLQsDOIWVsEnHtFW0fl2n0Shs9VfhRbVe6qtdTTV8JyOzmmLr
RkCSJ8WtNnMxUrixdMqChJUIbBD3EpZjXdaGLQ6xJO6yXvZLN2cIuvOWNZtGT5iU84BSFLw9e5BN
Q38oVj8GcAnKdD15FRrOqXpErtW6pgGrQux9Nuq+OkfrHgVgXNfTqa7A0N1DEaCAqTxJiijYtJf5
KLHVDevZPOYGu+BDP9eVvLVNG2SJ291cdpsbtwwRw773EwWP2S5+Vyf0kMRBRJsMCp2e38aRTcwf
YxBh+GhbDwIMSxadnHtqycxBLYKF8p6ttEvkjVSmjb4MHKG9QzoO2iy3dqXbBXtMvJVUNkQVVnZe
cp6MDbwcUY/Mf7CTsHAyw83+PgJKjFEj0tVH1Jpm3xAc0KxZ3TILdF91zc/avbVyNqJxcuDd1A+p
hGfWnvo97Z/9FqVF7kSFbOlOuT3IF46CsfNRyIOe2cvkmsCzbsv7agz2SzMjb+t+bbgzBd8Qil3E
CAt0uOeudkXbxVuUC8vm9thX8PjNt6GXfyBDMc1x7EgzPePZbPCOQbijyZgUvskqLPg18ycLI7Xa
X1BgETAkwaNFCmSLGecaViX0n9GSQcs6sBtOdayOPYQnJkc8286vCFqMXtXSY/MZt0YMRT+GXpeu
I0T0pbXrGpy9xQL6CvxB8xzulXFzXObBTHkwCRemkhLcQ8rF/sODA5pKG7eLqgh2qv/WlpEEyTpB
qH7tg5DPWFjBkE9w1r6LF9bsgJ/t0mewlOloukJC1Z+MNpGfxTZRY4aMv0iUEP8O2wWKnCXO8Kse
/6Vb3o8ZRBvovEc+r98QSomtu4JN0es+cvdXx2x/niVROjNJAyM+PJi4PyLkaYuyaGs8ODC0dL9C
8lGXGtrxJR/XOIrLRoxK5PubvUGKd4OYQ1J7JsyHrq38GwaxfJBC74WfqREqIU8e3JfmwiXjNuXG
xQiZwSfatmSIIwEVcsHCI+d6mhv2Owg0GpsAo9UfVSctuoKWeb+bcGLbYQy71TtyibTGI+IS3JdK
hu2YK0Vl+2apT/006ii2tzpsqi6noZz4HbFtdSXD6p3B9dp/JYrA8sHCK2CF8UOSgWaI+g6G+LE9
17HltJw0qYIUPqrsBftF3ZUVDRX8i1W8XodJRz83lEV9KvAwRe5Ixf/0kVP7tZbjZI5IjqdfZwRF
xIUkHDFd1im9XnEE7VXaJ0Po8o2YIcw8lBnVUSxdDVIbMRHNtnqNXve5jQNIt8UUQWmdLG0a4ynS
o2AeCq0aHgHrbUObiNysrMUb6xRvx3KfCRYn5oc8uTJd+UPZr/Xk8rry6FAQBppm6Y2bH6Mhwmej
gxhAnW52bOnwUqsmWDOvLa1SjECS7SqcPy8ZpIZ8L7Yl1DtO004tD3B9X/es3f21BjXTp13JalaR
PAKhK0ojz9ufZbskVY6zVIPRz2Py9PZW3kOYBK/1xutGcgaeFv58KzVpioKc63SRfmWO2OJAXhYi
acYsidsRlG5OCU2hPArbdK8CUh3abR6jQ7QkYAlYixuXBs1mXhfVLTrXFtafuV56+GIsrAMVP1Qo
us5tIxY/5zh+TB6FYta3WLpMn2sDCR8IkT7C8QKcSi9R7ESfcTSU6FxpUt0PWvji3L+ZraZRBeZk
tvR8+bvPpgqBY0TjJZ4rgurTLXhlVSgcTGojDKwyP+IbHN/rPnk1TG99ytHDdae2qvuo2LHeVcYb
Gd0jFVQ/be5NHO4p0z9bbwy+tBt4UMLzGp1OxAYR4JPaB/YDo/Tw1EtUSWh9kdWEvSYm9VcgfkqC
6NbuoB6wOtzlJfJ6b0k3BNLPFeAhHbk+Jfv4tg/YsJJ7mzaVetulrVlZ8ITozBkwCjLD2/ah8c1C
kOY8vp2dxpu0b8oAz0b/9D1NG5dqy6f2xrqlFip1CINOjnANAbjrYM9QXwMczOohqY0NLxb19/Jl
Udg8T6vebXIwHfys88nSartlSNu+h5VtvXwdxrHCpGXD5J7BVgZV3i8heRfe7OsQ+1fgTnNV9tyj
03mqDVcxenWlbZNax2L+a5G1VHeEwTHj5MBKnS+DDbWEzB7BqmiXki2d7JyQE2HJou+CZfL6n1S6
WN2Gii2AtnrRKfF7tPM83BrQRhTkAVu9P1UeafQX1XaBuEL52bAT3IdCdTEzRep10RpfhRCzeKz6
syMoyKGpnVfzuiKOW6IGjQlvzqLR23gcwRyidQrFwuoXywinmHTFm0EfexQhZ0Y7Np0wJV/pxR8l
wrSzmXgtSjzoJWw+dRGc0BCxYv8Al+hw7CKJVI9pB6E8w+EtqfrV0m6wX/gYI/q1jqUijwHmM/5f
HwIIego8DhBAz1iOr3UMSneTRu3QytcVPHUPFRSbWmezZYr4fCLe6u+vML8W+lSNQtO7frcLOSDV
2N1Hg+5PC8Ys6y16hFD8YOsQVs/+HDD97LsNFG7sv57BTbes3gGojfsIv9pUhGSf/XTqe6+7iyO9
u98eIjAZSDmkh2o0r5JeBiqLbG3CG1n1dHtt52isz5rFUKgA4bV9ktZ4Vm3ZK1nHfwJtKvIVLXTl
yhW19nrvEy/2vvoLjavz1KlmviQyaPc8WoXff1EwY0ATCU4jwmPSJYTmJL40O45Sm8IXVu35YP3d
BVm8JDjssLl7/klXi98pTGf9OBzSGGXcCjgFKYJoOhhwUX6sAxv2RweGNc9DIbw27/14rF5VOFoA
Hcz53XQdxSRokiJLxI1gi4Ya2xpoVSO5CYjk6x3pfZjL76OIk69upHBci0kr9FePDTFeu8j3QMiU
oWjgbhywHagptv/9ZlTD4DlAe8GsMEus2wY/EPBlvmg54295Y8C29WVCpPP4FZUprceUN9hDzzDb
azQoGv3bTlDPAEPDDGmbIStmv6JjhsAT0z43LQgi3W1vqnlLgLTgxXsasdDY09zMGwOi5+P0Zlmk
2OA/w0ZsUyyvdRRgS4zCVUGC4/sjUE1vnbv10Dqshu+BP9u1pFGrSIZSbnFnb6h1g3KoNrcJ6mWr
U0b6bj3HysZyyLqww1DZgoqncxYTYo7esu3BDebPUfDNZ8lo/NSoiqwP8EZudJfZBX4lt9yb3sIX
MWYPt+fWotS2WVepBmNqtiHG/oDykIOaojEFu5toWLGLYHVi7wlttgZspWARCmwfBr+3JV37sa3L
BNVPdIDIrNYoUdSimzLoetn0OKuIBNIRD10fDEC129nerqNL6hQlNZOF35DJxxfTOikgdzN4E99A
DMQihMtYBC7R41Fx5QFfZZOuUSSNMPMQb7jouqC/S2k9SPpF2n1cblYd+vwM8wmzAyjoJ1QRfZt0
ua4Cyc4gJLK5AKww/672jsVnlKidf0X406LLdh9cg3McnsXnatzFlNcUnMZHstCavW5d4MUZyjCP
Hkc5Sn47etJ5SBfZ6HaiSdACJJGkSe4mZhigNu2ZoGCM1TmZCDvC1Uy35Y5lAIN7zLYxeu7IKI61
DNYpC6gvQkjxllZeBj/QTyBcoK+sGiAeeSeWKSw3zKuroqvtgNXeGfSVoFxxm3pN2O1fKsSDkwJp
3jFGFkAwpsJsFUu+Qppq1CnafSF/650Db2g5NLlphSWqv/uQltByaIJKP7QRmoBvESHh/ijIHpCy
XtE4nxCFBjoG5Bgj8k56zjpU9lyDZu+7EGAqfCw8nPJz4mdsWTf9BNBpN1fo2hjJRe/Lqgy5Wm+7
2LnlxGCFtBwltJTdHYCu+W6QW90WygUkKZca3m8lDjhvyfkKpxYEk++xny0LSmGR2kElNo/m2F9/
92YM2wIT4TdaCuYoGi1cHMx/AUS1TYkiRrsUQjfW31Qam99R9JEll6HxYv/JDV4SPbVBm5z4YICT
AlSriyiqwWZxG6v5bY1jpMrauZdR3rghgETOzXsDfAApZ0cMh7w+hX9X119nGWIysw5eiP16Ng44
IvaM59DCdPwpttgcX2CAieY1HaJYwGcD3VObjxuD5lIkir8oiTO+qGAQ9WDgMoJ6I1Gr/QKOeTs8
+ZEMntC0oAdxQgPLTCqm6NVOXV39RRaQq77FSb3+nCVsKQrjatsdDOZMb/x3TFdutItC4NJrGNe3
lUGZfdMGcbygTKiG/psLO+AcnHY1/Rbaeht5mrRbxYNUSeaZn63Y4uEoydhWkKH7wh45UP2/hm0M
ex7Z26VKId13M0YoYKjOKZg16s4kYr4Y/K5NrWIbOByIJb+3fQjsXsFT7qGeO4xa1sqc+k1HVx/p
Yl8oMZZ9oZZiJECDNQYWGs5Be4Y2dp8Au0Tsz5KI/RBvJrnt/Dj4EaJZLoPVbSUXAO3g+wlYmApA
tTpZMDogsKqaAjD1eWKXW0wO4LWyze0lhkKrDPF/uQ73OB+XDfJkq5BYuTMw2PpmZgfbsQQoJXFf
BvALvhvOIjAPvB6/CP7QVahEATg23de+2qCqgLb1D6+dONMRI6ex2r9XblsLRFn1Ng3HpPrDTCx/
SBe2pRdNGg2J3UtPSHobCsAs6Y6T99IiSVxjNtQFrIQ90nrjcZ+d+p7ClWmbOOLvIHTN6iSpfuJx
ej+aKukqoDTIILY93KUd3UGYESOZ/waiR8JysJv+m290dzeo2R38KERLJQbeudKj89rgYKhHmtXx
gIkbrxHRCpoz34okCvwzONrByaerPFLJxoMIJwWJY9C9jNNuS2mTqWgkPiZtoO6VQIc5azDMcvvJ
27q4zQAh+3D+rNtrtyh9m9ChOTa9AdQC576psAObco7KpU6J2RHDPXZoB8y8eHfB2PoXH/qBW8Cf
pNjoG0imd/LIdScLHCvxTUcJAeDVsOR304VoXINp80tCuqpElkv4GO1S3rVjCBtJSqO8Y66NUq7t
fp4j4gqpVFIgOq+H/2YdsEz3fdik/sTg2ztoP8H2um4tfBASxpG2sTSHbeigSFvx7rwutYagUAKO
S9CmpQlMEouhpgAFKxc/oEkOXkRTyyTHlqBUloSc3AeeiOOUrGP0S3pwC8PoeUVXtyml0rl1cYp+
okfaU7KKvAV56FEns79CP0GHnx7ztgvmB9WPpHHBqdnj8b6Da5opJpgm5u2k93xuEF7vQs+/IKSt
/0vrt1nWgOfsRotTM0bhjLYzYOsJGD8Fo8oCisDUlsHiPh1NvQOSGuHeDjciZa44vBHqSGJaHxui
o69c+fSGdXKB3lrVWxaRNSZvAZnAIfs2AJ1VQZgI5WNg8xUZTbeziKIfW7yNl6rBGE20XXSm3kaG
tEKRfluB5FdscDA71ztckuFYihmsgglZ1g6yvqw0It8ByaPpnIeo/h2ruskS5m+5Rtdx48VkuY/R
sbwIPsDe3oPHA4MIRzK15WFD3sRNQPt42sGq/7ZFEOKabv2C0oUzWOB7fiS+Nd7ArqOM2ymdRbje
VlG0ncTUr5gt4Mj/UjHiPfrMRksZVwMmp7DpnzDOUVYfgb29ga10QCmzDPNlQR121F1rr2vIhi+2
CSTQYExJCYXtkR3lhWuQ6w3OgkNAXADKodxvvH0HdwkoLw3wFjZKogIeWAMIX5GyiYNmTWdkpWTd
NnY3Szybcl3cS72AN+wDjEG3MManEPLs+32vf9bb6kAxE/Dvbqbg4Flo41sbrxnICLowmOcd/ISb
bMT5etusCmPf3XvSuEzRolPxkRj1uqPofh5AHcokhMDQE1ZdSYIdiatQqqRzvIRH2BhitO0phAj7
YhsOk4rmUkEEezWr7QCqLNWZBI79dVXvXSGNfat159C+blb7Z9M3Psb3sV8k7S4Os1npmyuLud/i
Zr2GUUKB6XQ8Vqk/NH0eBj5J0XmyfIm64dZFQ/g0Scy3ocyZj4C/kyNMROf7sN/dKfESiV5t71AM
JfpxEAiHnesVE6Ndiu1PxBJTJuCnZ1vc26xHd5pFBskXAUugOp9r7+it05j6UUJwxPoCINg2/CWD
eYyRUw8VPRlKAbT+a622OJ1qILopNsIKQ3OgqXSuHygO2tKnmKaneySIvALAm5Cy4jeDuPSwkgru
cXTPYwkP05cFPXG95bDDE/rA507iS697A4Fv2hrBa1agkgroyQG6C18Cv9n2Qx36m7n6LXfei1Pe
NpT6/7B3Zj2OI1mW/iuFeh5Wczey0dXAcNHiknz38Ih4ITzCPbiTxsW4/fr5lFUzXRlTmTloDNAv
jaqXSHeXKIkys3vPd84t3Kkz0FqTJX1sxbgkF4vpSdT3mGrT6Tix3o9VhCa46kyCbWlBRVsDYEnj
NLXFXAf4vRvCn4WTlu+e5Hj5lQDYaY17xxtY+TJz5SPycsiFnN7EvheKBgaHdiaAnilklvzCe1Cb
8TYwntUGyUhYg4N+EKNx8hZy/l5si07SzbpoCyf8bmqc/LB2TVY8uJqdFj+Yno4PUXebnmlbI8pU
9Z2qqRqswFj7duIOzwm0nMauM1SQpQS9vIBaVO4+ASfZjiY2fHHKyJoo2PyHwSoviUi84nnTV1t+
iEyl9YftT22VB4bPt+xHY09WzSl+ZoLLzp9614yWcdMtJliYTCqZu1W2BfzAVFYHzDNOf2iKQpZE
FdKKLMI2Z1FvQ2ZDD9thopKpH7ItmZd96+tzAxdgZsmpTzOZfSFTt7e/z+CsUqM5XbXJYzPkcGBB
01SeTQmWzUK7Ftul+F6jAizqwFFqHUGNdJK673R7QUOj06wv7WFgBICki1cl6qtmLmN54V4tu8PG
cIAVcl0iRjp0V/13X1rk4NaNyf1cM7chDS3HafRPnTbU6H+rsSqNUIR2Kd/oYXVsBkw2Is2+EySz
H0y768ajwUYuX/ylZzruTaXbFJxDpWRz5BNgmEtkFNpitbiS2rZ7J8BuqG+WhENmHmjUSt2rVTW1
ODutoW2fiJI0+ovZLmMVc2PwsYbQotz9ns8/mqi1Kb2igoSB+cbVl8J+aXuDlSkoU6cyPnR/6/MX
vont9IR57DpVPE1cp78xieSAPnAZ40VX2lt98WVF7Kpf2knlZeSMVGEP6da4XR6am0tdolHayEMp
/LmKfc1dm/tEMlj6nlOOXtMj8DsTbsOaPHPjMOapCs2ReRp3U4k8eRGLrDoS8jwlx+FauDL7x6p0
lX4yt6QZ4ibRy4ZlftLMexuZphUByqclTgTsrHI3WyTS77KWgbOs0rJ01aVzndapAk67m8bxpErK
/FgMo7t+nya6u5zSxbAYz9qQtuqQ2bMAVEZ1c7cdU+jT5LDajaAZiuy+GS8ELvoN9IljlzdtZi0T
yrAa5xff06tahprv6mlzrIeZM2Nerv54k+SWsAJrcwgOyag/5AMijaQl2nl1YqH1OUgUHe3FsmjM
eMAhNji3ldJnf77wAYLe7YaMzHF754i8Wl61eiV+JMiM0WrVjpbURBej3Vyj/JplQ1VA004p39Bi
TdL0jtP1MK/gJpbLSccu6QIKQLHWX93Y77eUb6xDn4XCE6SilaAvmSxIqKIBpby7yvdprR+B6SSS
wWYVoh+idPKVvgZI7p4q4lnYynsm06Su6U30tio/SQ2e6Z6OSt89FH2ReB+0jv3pySlzy3nJDL4m
z3JVpfHo6ZT5fKszosm+kdOeLAukZj3Q6CImY/GsSHfc0TvNclrSc5mVnns27C3vHnSpSNGs2iWb
46oaqg5xXtcTPSwbqYbTmntrcREmEMpD4sh5eV2VzApU4MFG6Fa1h648jGQU1I4upuetwiIWXjFu
55xl9qa/e8bVtXKgYV8KZP5k7UE7Kg3ayzOVPHRW7tg7k/G88zd/mO0CgcpP7FOXlBPoh7QGZ56O
ACupz1Ls6k4SjMx/MmigIk33YS+HdAn7ijKYNt4GVXYDfmGry8rorSa9azCclOfB6ZX3qetpwQT2
Uq9t3KlxnGOSSpsmbspVP0NF6I9FlYHK+D34V5Qb2vK11kaoo2WmBx83M3VTom3pk4XuzpiwtUYx
9vNHLWXFoQ9rmjM6TmNQEkIQNqdrp+Ro8z1dSY5Vdrmfuc+7QI3YGG/oh1nVaTU9mjfj1FktjdXE
HCN3nUEMF1NqtMWr1HHYKGiR3fcmCTu3Ps1//17WdCmm0B4YG5HeUUaJvj6TzuiuDBCT+rrpIWPG
XO3FnNPlm6y4z9wwG6HtbjXUBoiabaraCEpqTgJN5FRV5vU+rcKJYVtnr802qoyK8p5xw4UOiOIy
gCHUfV4jBUbjvk+Vn+oPNDztbFeBdb36FXEcdykidEuV68s5guFoIP76lQMjE6NMExUyMQFBghbP
sGTBdHKDZaxaZvHVd7Jye0G8owM8rFjB7NWfp+fUsORX5me2937qc03UNmK+LTbReAcLN19+C1sq
ynBquJz9ZrGv78tCdM65dHk9AYXy4D5mjaGtQVJvg36w2WdQyfKBqiat5vmz1OykupRdYrz2FSVn
mBaD1gWFmSjzzqC8qs5dn9nNfatbotiTXdEDZNQQC7eJn1lJ2A95K99L5pLQTl6I9zq0XV7iwe46
KiEUZ1ntxZg67r22gJiGTidm+CYUplZGrcO8lnCsnZqAGY7xLMKl4z7ZUuhfEPrrgiaNdJOgmktF
Fp2GGShQTWrkUe90CXWGu61Pttd2bbgJayvDhN6fG6zcpfpx9RPntRA2sW+ZrdH41PAHaDuHxZz0
1s6YPjdioO+USZAjEbjDmpVlMNSFY+5Vu7TzU0lWZhpQfxJ5b7N7arsMu7x4cBov0/YcU/m+5kuR
TPGWW/m3bVsWGdPbTvTAIWJBPzTVKLfvLFtFEro2rzjux4xeAdG9hhmnJaO5L0k78N+1tau/sO0N
ZZw4fG8qvQaQAD7WASLRJCEWs0FtoY4i48dsG4uIGKuhfrhJN9oXPrWS8qMosne7MpjkAUGYdmHh
OqUZzv20NiHLW0JbpKb3F1Jm98XN6jtK/FjmzjwpNxPsK02ObgKQvboP3sRqGHX2bGaRhygznZzF
XdJoaGk6xe2a2yebOVAIrGW7sTt2w/XkbeluCx1jlp0XVs1Wz1wwffyjMCp3CQRV1fDMxmMWUda7
lX0ne2iksOJshOpd8wc62MxgPW8D9VRYm/WcHpxW0795VTt8YS+wjJ1dQWyGZOarMrbGVJ7UAv0b
taO2VCECjn8HRldrwWxsxYeSoq2DMpOrf78BNL4zBJDiR7gDIb7h6LSws3rtMY8o8wUzB9pp0IHp
6Pvoj1ZNUAHtWaeDvDV6nRG91Uzu21mZ7qrjT2D5i+0tma6n9tGwozz3h6/sOEWxo49sg9e5mvme
LYxtBAydB7fYq5GGfEjMl1+dema8EHk0Y3CI0lRpZlzP89YzQ2PtT2TsTO3RSLX1W9/YHAPWtaMi
oxDfsjvW+Cq9aY2MrW02zFpEsAqF4niFTM/9IprlToMY9MJaK6HlmDI8XXwKJ7eO+qzot6+ZKO0H
hgFkH2660G4LOux8dWhg4xrfFIqpd02XdFSwMHcNl6ia4NYYBJT2z1Pp6+5NQvsd0WyrtbAvBjHB
w3iW+4QDFCGytdasYaRj521y+aIt7EuB5rfJsAapmw/JeZFDJz8tHS5RjzOz5c+xUdNTXihd0X5R
vUca3kXgsBkj3NsJx+EmgChXuDNnXbWdHzeL7WZfBketuLFaozXyjjA2lmc6LCnYW8LARzFpRtRb
WTmt0f8gK91HwBbeHk6+CtkiNpBYU0CxpEzw7sbuubEYFuSsSj2Mq6bHdZYjXA+aEzMrB8qeow5U
kibv51V+1Rdv3CHPqEe9dP0T3d3py5yY/n0160YZ6NtEL6fUyziVrrHrOnM9gAM1D1tFyvI0QMDr
wtCDQvOdsPBWWrsjYgfEmnZWYCoPbj86oTaAzORFjXjfSmUxi0Neu7itfaAlJT/hRZdP01RPUZYq
ceo42VhBBTtBv5cWSDUvMx3xvP8EZKWYJTQPTBV064M1yeTF3tJ05+lGAxRsr8FE7RKMvUPPo7Wz
m01w2DBS2X6qdL97TbVyCTo7NSQqW7sC7Vp0S1urDKvJ0MLFo7smnMwNh6TsIaOXy4a1JqAw3qKE
tt+9rZbluYPpJPkxT/7AtvvL5OF/5i35yQHmcqqu22ao4nGXHjDuHfyd+UmPTTe0Y3PPCTywAzyX
+zKawuRknrwDzr3Y/i5D1huytf/AtPRbnqiffGJOZU0LskcVJ+ln3eN2zE4TqN7v23V+y6P4c65y
y0QHP8mF2BmserELU8oU0DYH42R+cZChu72CsxpHz+hUzBmuDGSDnXgmlbINBMTxYSyhugjx/eNr
ur6yf/LG2z+5ypmJwpD0FbOfP/fmsKtGz87uW7ZrWqsmBVVAz3lzDqS/Exk8jalQIdRC5ofovK36
g3fmN4xMP4eWp8s2LrnWi13L3lhFeeYuF5HAc3M6sg/Ao653/P3P4Dc+4J+jy/tuWAfbstzdRt9O
PJGUWdSRUUMiHMq8RSH9/af5DfPbz0nU6OidX8+ms0MzMIGBjCbuEC//ky/i+qz/4DGVvTMNhE46
u0nUQAkG1X5aB0L+0RyB33qTfvKVjV3a1TJNiCii7RBggjkmfnFLpuwfRcL91tvzk5NsxN8Jzeg6
O8/uYmye4NM4p//gZvqtB/9pKUkW5FOHSn6XwgIEXj+x/GV0Zf9zn+xPK4RZSgs0l/fG3Go3ECMd
0GFrn37/wX/D8/1z/LTbG/WMsZ/bJqMx+z40+fXk5a6krCIM0CaRCl84banRkbe//5S/8W79HEWd
eSn9MEY/7egJO6921w+3hYGq+vuPblxvmX+yvFjXV/oPt6ooVsud1tTeqSLpRDzond+GjLpyyne3
bjj2JJ2XjvCNcjDv0Oa24osxbHoSuWZhpafMLmT6bHNZeYTgOGvp3z7Gf/m+/Gv60d7/7RKGf/83
/v29lWufpwi2v/7nvz+3Nf//t+vf/J/f+elX9h/t7Vv9Mfz8S7/6Gx73788bvY1vv/pH3Iz5uD6o
j359/BhUNf7y+Fzh9Tf/X3/4p49fHuV5lR9//fPbe503EU2JPv8+/vnvPzq+//XPhnPNJPiXf3yC
v//0+gr++uf/2bxn/duf7vu3948h+7//8uNtGP/6Z8/+i3A9ggx9C0zesK/Ze/PH9SfC5Se6Y7mG
D80mXIefNC31Dk/t/wWTFvUSQ94Nl7/hLhha9cuPzL+4Jg/lO9c8U5N0w/99gb/6jP7jM/tTo+p7
PDjjwONe14f/uJuAVrk05sobGA9cx3N+Nvu7jDqYSGIdsSyk8/CUKc8jHZqjUpTlY39vLl6Lx9fI
ONyrpn2wr5MdLdNKduRDFHFFGRv9w1v49yv81RV5v2R//OM1cUHC830kBYt92zN+Whh0B91DW30z
bo0BoxuSeZS4fnKkcymPWAKth5FpCtFUTgyaXxpn79R1jWjkceiiN70E62JaIZPXaiSiVQ+MZM0J
hW2dc+pOzOg1tpmAqqI/d37xbmn18H1BYoh9RPMs6DRlhxoJtWO4pFWC0Ubk36GJ5s+m2hwOrHRq
T64qGfPjm1OJnNSXEHGKw0afuMubadFYBsUFuoNc0wBjrCrpOQhSd2NUgOwMaJvo70bZYwFL0jL0
Qd52TeZbu7Gch/u8KungD2aZ/MBla0d6g7mTWInhqIiRuOvLIr/rahB7l1YuIIA93qeulUSmgkFd
taUPFZToZTZkWu/zESWqdXXzJZt9bbe5eLSl7o30pQxBrrCt++cZ9188T9XXQdv0aLFMeNoUXdtx
qiZ0Z38JKYGae5XbaSznTsZCkd0SlsTFf6GLMT47nS4jP2/hEEnlPfk2A9qwbzic+zZCjsw13yV2
Ut/UtPNfKNDy5yIttdd57jCp+HZ/0CrPx/Yze1HXyiLcCn3+Mk99e2g2JltYpKPH6eDVHwn44cUX
rkGJIPtQE9N6fWPLnahVdklbI72llV3sGObdv3qJ1kdZMS5XyX0iyKLxAehyeaMztekpVUkTpz2A
rVBDE83EIx7WTWmUh1pxL8ty/JwDgu2bYaSTgg4VWkubxAXd0SN8qxfVXZrd144/ketzvQEqr9oB
4zUxHcoaIEk3wg1tMnKpwS9pP/r7eZHp6wZ9hWJhTOuFqqMNyqozdwhrxq6kGrjf5m4+D6NFVlQ6
ajf6yEvS/EI90F0Xe980Wajbq6SYaYpsETiUxBbicXH08Qz7V+BOzh1aJ2DW+Of0yGw6LHtdPoX9
hCeA8LcFPlJ0Gj5ev37eero9HlBprAraFCrr3INbp6jIaFnYixf7KBnPEdZIKGHRWmDpWUcTRVoo
o+imy403CBnLpWSsWskE9X7UvHgsGEseDMlKAFVVb9ZXXMswHJrmsnYknpUGmlxo3Tf1Wh+Kq21t
zUTCjtxPSD418L6/dj3NlH66Zazstp+KmQKmHOeDdNL+BFqa3G16tWDUN8rz2vbZjzolaMenjgwN
f0vOpNTodzTAus8pq+9hVQPUvcKa2TMq7NKAfx0rEthPWEp5ZXVbZnE3VenJlF5+4xajcxhnpb73
dtU9skB6YM6Fdn/NhNsbgtaVn4IehTJX0FdjJZU6ctbor8KlUoyQzEa83/gs4L9bYl2FCv5rDZP+
2G/jqSe18b/cMKmZCS73voXUCf7bNvnftsn/L7ZJVPyLZiAOhGUBBROUVOC3BPXWTiTtuamZrHB1
UYrNLn/QivojF2U6bOK7XW/Ou2LsdNQaXhcjZIGnMEIrPxlaS2sHkbaHhGUI3YjXxrabbNdPpVze
aiA6/djnxeR/MrCUPAPGgPg6+UzlumAicSVyvSokQyumTb0t+A93m1GYjz7EdEx237bLpsU5ebnf
nIUr1JdUzDBk9WS8TUPXRhMhGHFNWEKcTUnPzD76G1Xdv3g4Cg8+09b3/SzToObIH/baWsWbaDXq
HhCHnKCJ0GuhGv2VX6n0/lunyoeRbyMS3gGNLWzL5FTX7tlcB2z26rxY37bU/tKvp9HsoQ2Oemci
bsvnMXUfsvS5V6e5G95pRYcwBlXY+urzVLchOR8PhT3T5Mhems7RAinGyDTd87o6obmY52JtTm0O
rMnwpOqyaE9jUsSt8kPVwfat4wH2/CiaMhpJ+hTLdKvs4aiv03tt43QylisZGSyZ34cpjHJD8JQ0
s6O31IGVLeRfcIJrchwF2p7zZhl0JjSCl5z1Lj+6WxPqmgiZjI4ZbPmQpGJb2dly37DLHpNNfjGq
7GSKLSBTHi5keMAqXBFyWe/HEpOaDqZfuGRu/JD2h2JHG+YHdMSgY0s3m8eeJsKiNxhFHhwczbn/
UvVPklidcgsoOp6rfOS88wU3STSM93hUcLndFT5unvKt8KaorB5Wvwgs55HZTFENBIoCy+CLpvRe
7ZWwF1cT9xk5J6AWyY9pAZbM0BRyaXdR3xc8izCvA2tQACwCRohR8DHZ711s84GDMmC7y7FP829X
A9xx0Ufv4sImnwbGkjC3XeOq0CKDyR/5KtmO/zQzEODiufNFDtrZpc/9bDNhJBKIsQezqw6a5aqb
DtPUbqiMfIezoIgKqKzIGQBMutyI5lVIiOP2Ymh+ui8RA4KeLBjD5TzMBMQhDRrEpkutmHQQNVX/
lo1eGymS4q+HpSzSZmO6zUgJOE5GfSXjPa/Jw2HRzfYGPMSDlsOFgBfbv8BYrQxvF84tnt8mJAbz
Xs7DB37ie3Z7hiX3rRdZllzewYxy+1DIdv3AUluJsClT8bnALxAKf+kAyv0E/Ddp+R6tAlhDSLQl
uvuYLgM0rOr5V4ZnhyMrqmLlVMecYQ1BkfO8MIFS3wlZova34FNu1zfcZx0TPQctCf7mhu5xsVgR
AwS0bw6xiPFY2Xq85NngxyaTYabz33zSsihH7o2G9/QXr/QyFUIECWI94SZDmznBlinFgES07x0+
beN1yMr51LhWfgC7XPajpZvfB6fQ49JatBG9vuR43JrNcYNsDTXGEMWiorby+hWBJtH7K0Tu2a+O
U28y6tEXaI33iqw0MqyjZrBy2slZsWJ8wXpBTTORRuDbTeCYcA3oc3ztZM396E1edl6c3MS0IVQe
zt42RIbTtp80d9uGIOn6a6FBMbgvZT1wFU73uM0uHNwymtZtn+h+WAB5xuay+jdOUSUPrVYV93Dd
2763JSk9qU7VCjV4cJyt3btaYh11Ty34w03P+tLanYhGv4XhkykyUJ6Iy5pV2ae+X3HT9suyq4sm
2Rm0V+yAWmg893BlJxev0hQw6Zvar+h1SAdsV7rtQC0tuJrsqjlVbfUCVKjvVaIbd2aqM5SyI86i
bWvt82bmyU3eUwRxBO8vRSVapt2M88khJ4sol2r7luvj8hnL2bqf8YcfVyNruNcsbSOPB1DPdlN5
XhJ6xBwx5UEjJVEz5vtJNeUjk6s10nHn8tR4ONOQVWGZDRJJKA8nca43TsMQdlp9IFrBj8zBh553
q6Lo6Mg7tQqQ/K0D6KQfCc3L9wn71kmtV2dhgTa/t+qW4W2a96UyZhANe+5wfFvFBTruUJYqVOYP
vElHsxctOsoyMCx9UxKfpaNHGHeNL5qohmNCzyoi7dF5LphrAyo422Xs4G88e01iBNvojUGejMUh
KemNE8ZUvAjNX+nkDzgLA2X06yFLO/8zZid7bxWFdsRJXEQqXYZ957bL0W0rk9VjMF5TYqhraoum
/SSwjj5ZuW4cmT4PESyn/qZujGTH27i+GJNyHsutY8m1PDJfpryf9j17zSUDRop1jJXfGWfUHLEH
pt/kama7hpUgdpSObwpKgg5EDnG2Tm4gZ384sNOKY5+VFLRmqYXwvN7jug1MBZnFFqbjWERabiP1
6T7+ISaaioj+oA0xbS3PYsmLL7qV11SlxRIbPjTKiDh3U6dXZEx4n410uKil/o4PIvncdJ7LLBUK
79moJvz3k3FwFw+ICEocAHfL4mJR9cEf3R6Tuo5fdumag6hHdU58aVyInrZObp9pBBhgisf2mX7K
6JEdejolN56GfW915+SMk8198R3NvF2LhM0Cb/5RKnf8ZplFey6BCrcwxxwRlTM2BWdoxQOxX+ax
Ag3btxrUrU/WQwLj0aRA1LClQYG+ekuiXRdD/TkvpVNkQL2j80oUDGcSV3lkYmxe3UIlarOLYoaZ
I8TmYdClGtvXTZHBAvs9Ax8UEFW0AU4uDv9vxGaocLC6PO6roj1lk1d9zFDdt0JohB7hhN6XrWci
kpdcEVRaOYYIw/Zndyrkvshd/2HYJi9cpJ4fPYdy3U8yBFhTa77jPiNVh6tOzoU/LORMqI5lTXOB
4ipF4lUxmc9imv0YK14Wz8xFBTYzstjEVX1rJq56cogGOerDqgK9KJp9WWJshFtv3cixDf1d00br
PBg9XKIi910YmRm13TzFrVbPeGWVycGmY/fGo0pWbjeynrvjh98l/oWX1cZLVacfDskL+5qZJ/fL
5Mon9OaMXVYO9xZY9F2Vis4I5YRVy60h6C1c4+QFnT0/Lx+TfCBFAI/b0SJg7bCS/vYJ04G8dWyZ
3yy9JZ7moiXEZ9E9rHGCDSMX9r5OpBUm6pqhtbk5YScjfunM6/IHquRhByc/PJPKkAR6OqZ3ZeKb
hGAPsLHKKS82zhh0cjk8I7Q3e7fARtxLqF9bY/OOh1n7bOHFeavyq5KXQvzt5mG9xoC2y+dCZMlb
LRiyE/vYpe8mIpWeZ4LJDyS+bfcdxMfX3q2Ly1QWx8SQ/nforAmZZEqOEsPkwRJp3QNfYl93Uqw4
QYnvPA0I005viLbr39R03bFc2nsHa7S6227M1xfXpJHRdJ08ouIOu4XlFKHNJAFxHtnULJnttG3A
iKp1tNdw589Phe5bvPRKnY1x62Kzy6uTb0nvRbhVdzTWCvTs6hBIiB//zvCM9WYctXLvy6Y/yGqW
z+ZSFT+KtqmfWsCGM6Csu8NL5X7FRLLdDZ5w9tiFBxEsAotqONmZZgLqUq/E5UQQTGApsPubDQ3/
nUijDpjb0uIynfMhIn3FuOP4nO5bYoxMsM0RWMKZiXa3UmmTsk/fMiPHS6h955jJq0Fz8XbumcXS
ZqUC+1gmbmEs/sFm5EW2GzRGLF18R0zpOZ/76rXqSGZRmJBlPBAw9uw7jrEGoG7lEFRtXZyJ+0tP
IpHGgcwO/7TIjfC2ybAZWKhKiy0j2wrjFh1QAwAQliT6aJP6q2hL69Jr+rxnfKoW8bqMHxWtMRWK
6y0cNl1uA9bAsN/r2GY5zVsa21nvmE+qNtMbBq+YzywDzV2xGP1+6PP5Xe+7bm/i6ibVVq/wTXW9
2x5zTehPc92tKFXp9UvTsh+8Gd4odgVzNXrwLYdYDVhnjtCqVOM3LKVDeRjTxn3VVNJ+lWbvHR2c
8y/Jus5PrsTuHurGKuN0k96BlVBgtyDz5WhMvfO6lr59m6SjcQOeW9yyL+LCLjNrX+kl55VtTPPH
bunQRHUIhbfJsWQJSpI4Efxq+kByg3+0iqU+G06fXsoxx4ffLGRGTQojssFS0YfO5Lhf27VglKUx
VRJlKct/wHX34ZyU9cnM2+nZ73Tr0G+Lfdu0rv2p4a7VgqvV9lhBTATzuMySHmqy3ZvG0B0aoaU3
Zdpogcpm82kodB1g3DIsb28BbcM1G/X2SJ0mP3tkd93kM4lI4eKv8/u2SfkAHueFKUkMqPZ69rxg
nuJ8UBpChI7a9AOk/UhMicDYXfdenkau7tkLAQ61fxDSJ1wLaMO/dkX9nFykxNsbfi9fFGYiFhyD
IFEJAELKPAWj5ZEmmBf9Ya61Nl492WaER5K6IRlufhmzIbnvt227wfKuf7W0oQMKXpKjULV+msrZ
gS90vRjL/HySA1OBrvO5Dvgi+rtVufjd6QbfsGyvB4jVHONs0kQ1Rd4nxyxcLpaZyhzh2mhsSQfq
MmnHq5i5B5Bc3EvuW907cZfyg91ye6yEbM722Cuy4XjLORnM3UNdOwkhrR0TQ+2U7ICpm8gzG+ER
aTe25Q0tD5/Y7kljkxxRVNjyGG7jB0sxuidzcMoHXP3dI7YfD2OJM07fCioe0ie1jYCOBvfe2Shb
7Z0NllQDbcTGE+ByWvt4tjIOkPqAW4nCEzIsmNQgv9kkGLxtjd6eOyYX3gPQTYfZVM53vWaIblQv
G9EORWZnrxtb7KuDXsIBtJiz22a05JGMqh7XktOWgbM2y6dq7nQVGEMNFA1ZpL9vLpTRDZ6QwYr4
VCct6FsTw6YuSNPAN+B+FGXmAMwtiV6HZlmQYplJfBWhmpPxVeEwBPvMS7JluK2sU+vb+QXe04P/
gyO/EwC3XswWC0OiFXxdB6V7p8kcc9w4Lf+LeneRzxqe8AfL0p3PtDJHAlIkg27hzCdBVttiEv3V
MZmWZHsxPJNB1pz7nvgZNClfhQRjmbccpNxHYlvwYTW1Uwl+poqTI1Lnvik6/cDYXApMkRFwqhUw
iUR4uP4Rc+ESdkDM30bNXZ5m0WU7zrAuzZSkI9mmAqL97uvLTPXqLlk04+/FkaTok1voiFQEmPAY
cDX39Y9h8rV3JsMSuu923nAiE4o32VE9ekvXYIQKhO7YFX5hjC9BITdMaIQ+5Edb58kCe54Y9GUS
gImNDogyAlcF3EIac9KjJbdtvyq9uZuVyD/NzZzvJmWBlrcSDn80vhAoq902OEU/QRzbNJw8An58
P+eO3pQd9YSeQs+POTTaRIviVHOat4NkLLPPplct7d6s85RDr6nnJ8dfHRJOEUBuRoYf8ConVCZF
fAITlW3n5foZZ+COAyF/uDBB20RBJ8dNveoLxF1yMtqsOFeJ1ZAIze2w5sSTOJKv88Tv0cRPpwtg
SPO2tkOG4DuKQyllf2KHytFsBv2RdW7ab6tJFVvX0/rIS+XrMzZz8kQbz73FXAmkiwJk3PNKba7Q
xlloJMoJiabT5njrM3qBk77+L/LOY8lSJN26L3QpwwEHZ3q0iBNa5gSLyMxAa+HA0/+LzBZZ+Vd3
2R3fSVuZVUVHHA44n9h7bfHppqnI9og6YeAw4BhPAX5PSfrCkD/h3qfO6eki6hFiDHCoBHADHoxz
PzjdOW4r45YQ1nne1GERnJD9xs/khwd3yNTLvVfa/bcMZ/quM7LgkNHcxYyGUu7JFKuW2JKsipHC
BQC4pSyKGSGlCpzlPPTXABbqDPVoJOkwZwcAvGeRlraBj8waKpjjcWtoC+RPI4Yz9mkfuZeU3qsE
WsEAT7btqjPhUEDwhHq1qqcovu9qxbHhK7ZEsGlNxMizkcePMoUVsdITftDZZZy5jgLdNatMRcmn
VYbZuhdsR/t8WelK3k13EOA0gZIKECfBz7ILybqykb36TZrO68K2R/KUC1zV4zhb7/ipskvRGW81
ZL8n4Tv2buAfEQ678bfKGeAmjHNcrmZQtXtEndFdVVHhJKFsH0ZHu3tbi+RQmiCNxzK1FmpL88RZ
a5NboMdXhe+Arzo0/YduMhtMWyyW0WwyC1uqzAXqtxSgYSLdzyGehsd6NrLHuUjBL82wlUjJDkv8
KON0Q4dPLY1rmhV78kEvEm2buBSAk8OWB7po07tBTcrmTB+mfd0X2WOB0f3iDV184TykwvP8pAXZ
4th77FtMIw3DGfaMZFAoGtzS14mlaWlMoFbHSqp4E2SFAcCMeLXtxPrV5R6O5guWL3FCmAv9ysiD
hBFKXlJzpPkpETDaI4H7io+cMydtgibhR3Err1zmj5vQq/JbS87e9TTF+ks9KFR6Gckrq1ZpdWeZ
KXFnug7HOzMmgUXGof9gGc54ixjB/Zj11LwNC5WG2jI8xKqrvo29IkZWDtlbM0eMC4aJ2UzTN/Ol
GbxhM8IzPzI9aRmtBw4TGo7r5zYfs3FTK2I+aisvbjWz9XE191n6nDll/oUpWrs28DDtPFjVG7ye
/Ta1DAbTVeQ6t7SsbDN7XHcHSCeVi+bW708zj9PdnDQol8KsbU8yMMLrAO77hVvOfoETIw5l2mWn
anbKQ9q01BuirS61AqOVhkH9OCWVd9V5uUcJjNPyVGBCovoV+aHvYz1xQrn2pcqrgWewK85FnSuO
Du1mW2WI7EvUoDSEkOXvpePkT0zeU5jScCeP0OH0NXOc6SoWVs0QxCWljeS3g2fEBSNCf3BgjJNa
ui0M9Am1+yMoN0wOfObipEs8sgvxe6dTROOrsZ8QojfMS7fcv/4z58tAaV6F8yMAc+O+akS4Z34r
D762MtzxnWkylKuIa1raGAY6If95F47XjHr0we/VfI8mJtvi4xQPtBr6pp7S5l7gTqPmmATmciBr
DxaW4pfIF+rTHe3g2V/+CmYpfbbORZG+8MIaGTNVECalBW8NUbb/gpBhOo3F3J/LqDQ2mBWYMhUy
OsKFK491mgLfm7htOCVwcfcAHEqTOmJdhGl5HMwa4VwGvJCahMJsp0Ix3Rm+Fqjbk5IZwTQ9MMH0
IGPPE0sHXvfWhRYvlZSiUbjJsDQzrLOs+UvcO6x8mllBbnST8SXNJ2gzkRrjV8pdppSyGo8xEhi5
UVbJR+5wFdwHVZ1xnEJjQ2cgc1bQBkoKiU9wH/U166tO9beSuaW7MjAanLsoST9LYQ8PhFbiibKm
4Kb2a+TKTZXlh7xLUPzWrvtdqGaZGASyeLKwn3Jqca44TEeQVVC4rSAFMqJlIOM8gGWBxFejeNhE
tmxugM2Jd4mxfCtS7uJVgQFm5XixcWXh4Vh7YAnXPDD4f3uUDTEQcY/EoMImyGXOEhPjkwrOoHLp
inCvoZgHSxXdOjI2jo5MjWvMB1+qLh882L+MJfhgcERCHytrJsLpvgjiB8tMrPUgQ+z07CGOFoXq
VuooPbdpNj7FdWTuHBSEGw/z/Vp6evywgqzZmDOUI6hzrLpAe0avg+OBQfezRO+YgbRrvA+MxmAi
Ih+BTHYeROF8xLNoDyXi+rNP/bPGjc7BHOXTA6DJ7sCjkG0S5tlsmsy+/UzTbGKZFsqHuRbzkQBH
NPQOQvzKlGpnJkV+MyfFtK4xmK0mlKYmTUGPvILxh9pljTR2ymUC1wALBpdqpRvGs81ehbGxL5hv
PbTDWJ28bm7PcWTT1TJwBLiVAjP/nBH03eQwXG7GMIrXPHCIimE1ctslfXNj5pV9UxCz661RnRtP
QzC12FlI1XjtJhmcZJYxoP4fxbARDmo2sXHEw7aul3H2KIPsDQQabEixlNCkCBg3WIfaB7fWcbJW
3FnP+MnqO0dGIECMgXr5hwrs/7CY0PNNdHHI7/6znnDfJ+/N+58kiP/6qZ9aQs/5w+Hd7bjYYD0l
ESj+U0voqj+ELwVuWIn6yDJttLr/0BJaCBCFBQnAxdW//My/tYSW+YcQno2jgWNJCF84/xsx4Z9F
zh5asUW3Z5Kc6QsYF95vuj3figf0hKO37SR7FaLRp+mFLbO1SWgX/0Ym+Gd9+/K7FOJHzyJF1bX4
cL/9rtY13UQzW6HcqMsPox7LXQXrE3N/l1JA89r8m7gt8Ve/0eXaA+hlWCfU8u9/0d/6+ZyqPg1c
wCujD+s9J/VlTSRArleFZxeb3hu8lyT08z37EcnQIlz2wsVkiz2tYXwcAQacRT1Y26wIzWsj1fS5
Ykyrv4kQFX8WCP+8NHzhjpTcCp75Q175yx8KWTed9IgYMGCHcnEt090rt2M9V0Qe+U3dVFHLUwTt
PbNpvwzNPLJj5eu8D/s+fSowuuOpmcvPX27lv9B1Ws5vStPlG/Poij04JTZ34qJE/eXPYrBgVsni
ju6Z9F46jcxxra0y+nR1F5+Z7Pkn9tsDkqxEP3HCqI1m63FAg+a9kLqQ30wjk2xRHWF93yUiLE+B
H6TngHlWtHJiP/1mOOjrWUvUh6y0yo8+XMDuU13d//dPIsw/i8p/XmEUvbaybHsZUP/m9FDxrOH7
INKr+iy6apZcEWP0xSkTUfBcToV355pZnWPM7Jt72Ff6W8F+fRHDFT5KjTp7yHR0ZbYseisvAxqC
RQk0ybuBFBSAqDiEZnJTNuGREIQGQYg97jA3s3rUXnyZmzlf2xHZAUgDeDc9JY4UjzRWh66I2UFx
Fict7jH2Hkwlk/qUWOa6Y3G9boGKrQxXnZs53vXYF/27oVYvlHnsZGqwx8w0H/rGPU9DcVIqf0hm
Ihr6fB8Q0UABsoNJtY2dHrWrvo778LGgjfOi7GRWAPzr4JwVmbsqdHfDtPG1JQhl7cQsLfzpK1Bg
okpaba6mvASlzZe2Cu35GQfXOWKUbQIf9jzng8HiN2Stm2GOKC/bc1u1ayBKV3YZ76Cm46/qo11l
MtHJTPup1uM3V9N4aFtGmxot4DwH97De81WUFy6tvudt+0nhN8ameOEN6uM5buM0AtpkV2fp1vOl
Y9RLbWZbJnsSKxlX6cJIXRUhzcRPifyfFPK/apuX4/5PamueAWoJhrweVFfi7X47Qyovb1PZTnIr
AhtFJMAFlKLavFIW49Ec6S4MN+PBL0HNbRdDZrvtm0x/wq5qPsY6H55w1BnfQHWkpEAgx0UGK2FA
dXm+Ydtd3VL2todh0OUr4IjMJjUkn775vRYPfRWUZz+DvSLsNLwy56nZ905u06LOkdx6TqjOKiW5
vetd8+8emL949DmHltcfyQySA+DPjz477Wrwlkffrv3pIlMijtcJjd6x4hV2a0zEjtRiYQKLbL6z
4qa5yhGqViv8FNVJzI56yoYWKhjU1o///iz/xaGulneJxXfBpPh3+Ts0qHzIpJZbrSzGMU35SdL8
sTYxsOox/JuT+S8ug3LQ6KIEQNX+/+V/l5HlMqfo0PZOrfcaNg16bdvM/sb495cf6Zff8tvhlCn2
mK3dSCQecfzdxEt91bYQkLgv8ZyS/jTt/vs1/KHH/1Wvz/VDro+3mxoCloS11AW/nOzcoUlVWbXc
FtK2zqNKs2pRGSUnRCTyWZXLUldrBVLUys1XaBLFrU/I9uZ//2egYnJ8CiMpSdn5zSBTGlpWdSSR
P4cBztzRfaZV8BiA+Oj/fHCFgJDp0tx+WOGifkq74e/+gsUP9euFgIhOLSWl4v1mmRgr/nwhsPoL
NaEL22azZOwT9S028I7UV16niioIXojfE9PkJoN9V6fzstoQbbCjKS66vzlrfi/GwCDS+FMAOLhL
qAeXKuGXL2V2yPVhOOVtozBLty7sfSLe2BZFgm3tf7/yv99xlBnu8lbneMRJgovkz78KgJDFatAA
SZe5QH2zxDuCHtQX6Av9gavk/9115h3725V2TcmJQt3HKQpy9vcrra1OIgfQbIlIH7htw0VmiIHg
1SBvhnlKHIQ4xyEvc5SiIvGQKCK/aDbpJIKtmEZvT22RbU1rFGRRNRo3aGPetJHfrgc2x2cQtSgK
fX8JtnDMZK+Iux9AjfnuejKy+KtVZcVL1AJiKixkVGIWzikI/el5ggW3Mg0B6UYpO2eBb831RXc6
+sYViq47p6m+553tvAUORNQ6lt87Br9ffdatW+jZ+Tqb3XxfGWaERnosHYoDUEM+EqR9QnAGO36Z
r+vIzq5n6RRE4CH6EqMb9HTaNX9J4sxML1T0SHxvCy8dDnLOiGkHpkJsuip30nWH6fvIFhq6G9oH
Cw9COHlPTLdTY8X4OR4YQXR5yCY5SU5mppsrNivjpxdP25FYmNH36+OE0sfsbYUXgEKUhJky3Wln
mq5MGZW7tu+GS2DV4rlOEvuOSacp1zB4+68OwatHHwsA2jDTuqJg6AlfBuiFcha2RSyCduOXUl0n
Ko8PYs7kbTeo/FvRzu0NfmJQFpWZptfhHLQsxqEsYeC0Tm2mBJKYKnsprHaUO905032dpcOtkS7J
pGNoRpJ9QU1wWDOYTzEhMHd2MPVPlQVuoxBe8TjNYKqq0kivjaoOD0R2GAgAm/i6T0hZhYpvbkSd
e3vYhNU1wBKGhJpI1x4Y/rsRiOYom7i/IH3pNpnImNnDSP2CBCdck6zXviYhs9UQi8kbSJ8Ci0Ya
nJDvpRRVafm1AQ/1aEFI/nQbp37O0D6OxaChtnTGS+/q+jJXQfpglPbw1uDL/zpOfUn4HJQsnDPS
wV3MCtBYGSZ4Oi081I7MMIKQNLsg1BZr2hail+wBtDnctpcIPcpTMzEXVcZAzhlQ7rVDtsWVHlsE
GH7jHsyhVUevLRMcTJNYO340vvm1vRBgCpYDro1ESkR619NuXMlQFces0Rw3EtxkSjTCGvs/xNnE
nPXacKpgh/w2ehgg92wRrBq71FbqJmirdDsFBkcke45LlzHKiPMOrFgp031RoW1oWG6eEDeibdDS
i8+1H6XPdMdk085SbH3RRbvI19itYDRcl2MYMyDuUfT9+MVYPV/KOhpua1D9LDlxB0nSxDeTQWid
IpTwKQIocnIjBDPxHGR36GSznXbb8coKu1d0RNN9lMXRsbQBuQRDqiA8w/gF0YTPzBitryRkUhGr
msk4uHZog213bRnkV60Croy7K5nAn4DkIwitW0AmK6Y95m7JYdpXljle2+Yo1tkUW9/YtQZ3k0J1
uUyEw3POiTttgTx6xyQJAfilCKdBOySbGcrZugPsva1NKz6A4PWv22gcLkOe+6Bgeru9icRYgfzM
mk4+DpXR8uu6yDpA8y+uQ5Y0+87SYh1pe7bWferq40hLa2EWMoytOfTyW2kbPD8wJADUyu7KCQC0
lI3zXsNBfCsC2d+khtnAWBXeW+SbzYFMpvg5BOaHDpIjDuGuHjaMBeOzLUW38xcrT+RW0bsvjOSU
ZRDG4IAEpxGn0j5OTeeKLeUCqRNGdp7t2kB7CkqVDBHS011jah+RW2BJY/y99si3gwIX2vdumKpz
xeLlPBl5+A5sjjy3YkxPcSXr19HroVVbmbgfRt4CRirtbQptZe80XfwFRs/MHdpMm7io8od2rvxj
njnBdStUebG8YXgpuiJ8lehZSMWT7RvcQtIAbfRFSCZwY2GW0ldjHjtbXig0bIKmrgmy7KJqvW+V
GDnohxmsaHmJB7PawxmOz0VGnUATpAOmjsrY+1EEHiOrKA2LciDBDcoz0IAM0loSaucrMAXjKnWa
crskXF7NAvgYp7w2tppV8aMXgaGLClh/xojqyK9Te5/nJivboSyLk9eaGLdRzWTjEY8+vdwcpsVb
0aGBZzE1f+PLmiHFG6LLN0xCqws7z/lYKPOlKBQeA7ryF9RYWOCAyF9GO/TAgmdN8eAy3ACcFaUA
oWLvc7AH85EVS3ecQhaatVbevkaIx7swTcynMoX/2HVt+ESfgIcPKA8iaB4hAI7t0ECs94Nnr/HE
fQNF5YqQYe9kBEVwGeFuf2tlbBLMU0fRoy7m8NYwHfkdAr//VcVRcbJGI9qWedCcRaAM9vQFMXq4
E+frNtXzWz3a07sN1vNOmYWhV51r6AuBNe4RqNcMrlgO25Fv6wo+iIuzzjYqwg3VsHcKp/ssGG0w
rlftwUHjucYWgN9ShEV4QYvQ7AoTljmtS3AJckdnrAC0eeZZMleBNpxiLVsLJmLthfuptgHmFUxx
+cyVZ2zA7DVviR0Xz4NCgknoUVkvy1OD7xaioHzQfWefUzM2roG0DTsz1/m2mgLkAVFgyDenKMod
5NPydQqK9ER2ivNIRN5wOzchm6G8w3oWKTQGBDIl9pZzgHy+DHfrzQgYxdmwuk1O9GPWjgwqdo1D
qI+dFUME1/mQHEOvw2JqSxM4qeUh3XR6zfqVPLn4KmUTv4slSafYdIMTSyeG4S2O1/txTHPsM025
L4w++uzcvH/2Apz+qyAyyG/JgIqR65LC4y7RsH02kLLKfQrD/srLLN61ShaXrqmih5iownVVxc0p
SyKGJNEA7wwaUM+mwFEqyRd/YU5cktXf8ruwATD5Su/H2eSGbjTKJdKo9Pe0ntt35CwFIaM9ETpV
5bFOrCF+tWmd0CBbIxjHojw4reZLkoHfbLN40s94aK2tjTAREK2CcWh5QXqfQqP+UplWdWOy8950
Xadv0d+m276qk2bnlrP+NpqY2FeYf+JP0XIN56y3vsxOBVkGpI9HPFHea8wVXuHfh4ih1tM8WLeg
swcQ3c1UzxvHduajH2eonXwAO2TWgoXy9ciGyBg90D8izp3XQtjNc9Z5hDOVEtE3RUb8WFL5wt0c
EDrFlMKfnZVWX+Dn1bcz0vb9ksPAzr1vyqOEHHqZpNSs5uHdP1pz2bFRQjvhEwqDmdSR90mu1DsR
ed3eJOniwbHscatDs/meOZXakBzk3SJKyT9ps6zrHuYd56aJ3ldk4dd+NIwveVhGDz3aOckLU6BB
rMFGwUL0n1hsdo+V0Zg2h/pYI4Q2nE1GFvOBbcT4pIn6IkYvcZydik0OAz2kGEmK+mgXUYogXM1X
WReH12IO67vSXwh5nrlYjqlfLhH047cqI+DXIZrqawgrzdl6w1hu0ipQEKAGhwgyZyqONXCWdmX2
UXwztOHwnJLS+m0EA34CcWLeqt6KbidkgXfknEyb1p1UeORM9M+MM83PSvkEB7Lnie9s7qy7yPCw
nK0GPQ0hUl0HbhQc/gIJk8Ejsm7JpHurE8cUW9tEPb0iJtj0N1RvyVMvJIRb6lvA8g16Bi/PKV5F
bQ83fNn+i7YU36EZAhZWKVzxs5pN66IZ23GcBArtWGZH6qJx6HwxozDPT9ohKmUbiY6tlyR5B55v
l2B08Oz8hagSpMjlyDo/CuP6a5bneKJJQS7MvappdTeBYNeG0hp+/lYNNhNIO4q6fVbb8ACMeepr
xFGC8pJUlvqe0cAvmEnk+8188qeYQPA5EN60yVjzQrklaM+4+ZU+yc+lz7ERQ0XMWfer1ezWCdri
AEY12XGwiQk+FIeu1nW1gRtG4fUTT2kgvNpG6J/zDXEAXnr7E1TpxtJlBRF6m9r1hqcgaPPFQz09
ZubY3bJm7rfaMF2EB56/SuDVMqWn8wpXpVuMV00ZNPcD3xRRnwWBfR7GH9jqekDi4eXzi7VERUGM
cS8dnFZYeYOQZIsIm/W0CPurps2yZvHS/QuHKVU4XdfpNFIRmmV5GuRgXjVekHsH3qQmZSF8nhuc
AdHNgOrvTZmonoljrdUHhhPMXmR+FC9wz6HHe1Ghjl05hA8oosabOaJDbEc0iyjRPf+phQlChxOH
T2HPHccYi3ASNy4fxi6BBhTZk3w3EktsCtLDbN1GZAoj3qFE8XemKN+8eobl7qAs16R/kvbn+9GN
7Q/+97EfyRehhz2hwAhvyZ4gQQIct6xWVjNmh6mYee3ntbVtphaOHOL4+aqP2vIJ7vVwgBRuP5V1
gqEMkYj8LDLn3dOiPSVOLT9caxEGK4SlWpfdgai89DDFsXcLRgyUskOgog9MPovvAccvjqzQFu3K
aeYh32Jp57Ach/niF179YQa2fjdJQzpkyL+3MExgdE0aj3fb4D+YPOisjGh3mRng4q4S/qp2qtG/
V/4Vskzjez3bMR4ES4yH2O7DnWd01a7ITcTNHYX7V9ze5WlqrRzfRJl/MGkPCN6Z24HTPi6Njwxl
IblgLDX8e1PHw3yeucQ2IDpzkTFKk6Rux6fTrkfizy2SCFUU5C/KBweV2rrfTY7Lv8CTRUPldsW9
6gUAUclHJECzDAksLboB7i16zIlX+RCS6luGn56TRGurF9mtWXv2q6IOO6FnJrVGxDxGmZFslZ5u
nLD8Nvjy0LuO2phTSqCJJlFhZQKkXpuQAU4hMrn1BDUa62NFHRE4oPg6n/28JPHAaPnPCjV9sdWy
087GZsurzNiTfzCsjRGjXIeKiHkfr27ud8RG1wURWZ+IdWeCadsGK4u0HrvRkKwR2OkjPp3Xthd0
e9I0AdqQMlPxVoepztDethHWDz4V9VD3G3Dt2EstomO2Fl/7GsqB8Wgr3unrOlDNJY6N9tAo217l
PlxSaPvGTUFEza7l0CWnoIpeSJWV+UpItkLbENvgw+B60dFykoQ30oRegQF+s9ci5etkW7AZzZGB
Ce4R+oW8fWJv4dI1xvXrINzk3I6mdw652dDjTmw0ejUQueTbRA2temEA9RyUSeqcZ4/+nra5W1ew
QNZmZk3X2g6sz6YzsTKE/XxvGKH3zMK0xBsfzP2ECCZzjirEldeNfNiDPwjxbbak2ojYFS9NEUIR
hjf9JMle+JKUSQgZDzzFuip5/69EDoJiFaOTRuslg2jjsy8gIinvnvREv7UjO53kPSufJ/RGKd/B
hBoy36GAx2dbeNY5w21ZriSdrV6hnOWh8KU27uJsSq4hfwYnIsvnBwAK4a3wau8EsdeSlCmLPtTg
+UGSZINZIqx4V+M3XmwmiXPrUJezI/oXYBcqi72ukWKfSkCOD21VFiTh8JluIqu69RrHefyJ3C1Q
z+JcC2zr49/cXXcG/NJ25KOzGPlQoZzPS6DOfmB5c/UDxRtIb7xFYFLt/bwxUY53n4YhXAy7rTOd
56RE+hs5MV1siQnXrKLbNi8RUWR2MtwDqHC+T9Kat2H8L3Kv6tHbr7SrOmAjtnMwehldelwvz27s
J3eZLquXxppol7SdLnuEUiGQ6xHsnIg/CvZ2Ochj5aNI7DEIXPh7Q25f4LmQZKa1U9nipkPUuB/Q
s+zoRRGpRAneSKAU7uMoBHZoE43zFFrxG0mTCBF7RirmkKC6pFl3O/LkYv0ghYk6dGRqu9OLknRN
u9qGBBAX1RFSVLvTPfbTuAZoH9JaIKGZ6uuYvcsXKQz7KkYVezI9gKybLJYfJF+hDWKI/MGQYEEN
NyAOw/fJLQfvKYPVc1EzmxRQKWjicHMWMaVFnWbKIjQl1880b/66TaK5+957dYa9idDQoP4apq7Q
b57F2PRaBXHlbamM2tNkDQTAkng3LCcmJ5WDvrDYjbXTfIs5kd40260LuQHTJvXYLDaO32Oe8GmL
hm4MQTo6CoxN29qR2A2Ja78ZpenWu6Zk2tezc9lUdJbPPejie+UYixxQddGjb9jexZva4lUCwPlA
tY2Zti7r4eiMhr3p0xz1LoPwiPvILE+5rBfOiSX7Yw9xcefXoli3iEjNLRg5t7zrUGMwIh7m+agc
cjx/cpQTSzLHCftqXo2xXd92XdjeBEWZn2G8BM9FP7FiZfRQlLy+Sr2RYR/fDqXdfSGcCx9NA9z+
PAmiBjGYtrCy/SF57RPD3NuE1q2DsauIeOjb6B5EdPlaax9CrGZwEjOYxqQwfkfws7Z9jicmBcOG
wcp4iUvZcFEcRg6oLa0ncCa23lpJa35ghksPdTahrRbMH3Z5ueyY60xS5rhGei57Xbnnn6Rn7B/J
Pm/D4AbeafsVVac+03kG17/Cn4kT9+Y7A+qhRJXrMNPFGTSl+DO0cT+xIWV9NFAcrJJUdKcoH/Iv
uBfm56SOGZhYY/I1KHWeb1s3MEj+juNT4PJu5TAMb+LBDvaGq/tsx5Clgq6MvSLeyMSqvyUhd/Am
JxGZaqJTZJn9wEs7OUVuPfH6pJTwrjz6ZWRybtvskwg03SpcmNMxAOV1GocpprYFPJ3IWY0bWWe0
w9ge5vs0cNLzrIhI2FgRtz2cU8JxYPOFYFWT5BVnByMedOmPMgrGdVF09T1tFI3n0AyYl3/BVpPV
WAwbS4CSmww4xayieaunHolH40zixSruMyw7c1YCr+xoQjd9oPNkTdsdv8sUOQJBuMoBbLBgrnmT
kq6oybq6KdORB0/l8CqKzl9rrMn3LBnmfYG0GHHYiI49H62bXkyY2Tq73Zoow28l1qVnIkfsrWJP
sUmxXcPdtLn9omBa+ynzSx7+Ym3nrv+wgHL2PiMB2izT3+YA8VGS19YllQg8YfXQuv+Aa+dpxKHf
o2JlUK62ZZVzaA2FcaHeNp4hJoNB6PKRJzpuIKV76Ji3XUie3KaJIxR3HTTXCC7hFYJndWJp75wn
5r773nVLTpFOUniV1mnsBDaLiqyqfWNk02PSdEW//snu1gUKgdVkJpKAxh8E73GZ49a94dzLQdEO
NtjwNsyaQ3NVDpV1ZaiMUkKXtXqHAcuasTed7P0/Ub4rSux+H0QmubZGmE3EBAiMmD+qZp2r6CgS
SnWvxhOKnoH54Kb0s2kk7MDzbsU4+1fFIAIQ5aSA6Kkr70vLM+6xAzbQPDohX/vGs2/z9J+A8M7W
xoszYIx2AlAd2DGNE7WMd3aLksIpj4GfZnqIlvD55N7wZPMS67LZOYrwXnBScI5CE6t45/biwQ+X
dDFCIba+C1McrIqk4c2qjTWjVu9sv9sw4Mt2chr1CqMaBXJAwNCpS0UID2UGjGVY7tZJSFdn7ZQd
etIwz8biaQaoDwneiFtjaxCzcD0SW36c2T+9p2HoPiMLbw5da/o3YTN/Az9AzUxGbHMT/YCWj3W/
iFnC2dtNDZE4lhVNL9gSmrdiNsRn0uiHuTX1/U+WeTJa+bTxcvi+qyJmXqw9DD3ndCrN2xCvmEY5
4c6C+ZdZnbtJUH4QuCtfGtRuHyZadl5BZHPc8CJGmoLeEUsNdenZrFKSzRPpHAB808Zj8Jd7ItDM
F/ThYm95oFysInjLykPuiHLT6gYudzQ1m7hMRhc/Zj00FNXjcMRy6j0imh/ucSxN91Sj/Wtauu2t
DBFcgtyksdlkJdbCtZ06FuPj1tyD189v8yLUe3TL1cdABsKu1kh9mhyzGYv26qTbOdiMcAV2AOtp
SkcMYhDJa01nwCDynLqucdvzDBcsyOZ2B0Gjei5jkuRXzgQmhgd42jSymzYhoV53tgits4Obe13k
YbtrzbY/ulh8Pzo/1UQrR8sAKol5fdAuFzYrKFg5U9xO+2nopj2D7ny37JGP1WBGN0QKZfvaWw6L
rElp8rChvxvT4vkVvfM26hxXAOPHjdP46HWIBvDuyLlwPmu7918Wt9D3SpvYT0I8mQePs36P8jbb
T8AFl57JObQo/neO6KyrwU+MR5mHam8MiKQ4lZPqYQ46464QefsiC2xBOrXmVQYvcfs/c2kqRhVF
gNvGj7/4MM+vKVGpmb0ZBO3oul9+LND/D6tdkQIIdvb/Wet6fm8KgJ3p+5+wmT9/6h9aV/WHlAgK
kHdy2Hu2g5zmH9xM5w8UmItgx1v+54cK9p/cTPUHajcENtR3eEL5qX9zM8Uf0rMW0KUlHP7BVf8b
rav4XesBLVMhQCAh1uf/ylaQQn/VV7itNCqPw2wrYeBMxXTjBumnUMVu6NKNx2YOn//Gdh/sOXut
cW6ufrlafyWnRFL7uwYCNKglpFB4vCQfavn3vyg8wkjas8tgeduV5S7kPFnLenQvWF9N/G4o3MdO
Cdre/gs5qtVRKS32jeeezbKrCa0T+dZIQB/GiXxPcknha1rFhhysyxg51qXCVrGGOJ+zjw/lPuoo
ZCR2cMZLOdsCz/9eerwgctzpu9p6iov/x9F5LTeOZEH0ixABb14JEPRGXq0XhLqlhTdVMAXg6/dw
XhjbMbPTEgkCt/JmnjTGP0ExfNDv4z09/odPKge8iY6IpXu3zEksmsuXOJWV+VmwvjAGWi0e5oJ6
PjLwjEeqrcOa8yZrs/zHpYxigaZ6bWueF84jkmWJ7NhiY7Ed6Rxg8D8TqFzj1MVPI9L04lqkoq3G
QNCYqtN/L7CRLdZQwT4hF271Ex105k9b7SX7DKhWfbXPK9vfOtk3qO406lxQDBRdDls5Fs+j42IT
VFC9iIzsGmqAjZJdAwfWd9e0KQTk4EYzsEPqGti8Td9pLLv0Ojh4T3g2d+GsL2eEUXvjGuA/OrcM
8YW1sbJyYghYvAm8VeAC1mxv9MaxdG6JgT9TVR0Q0hIKAYUjtPmB6vGuTpYSkKgeEwTlzptaCYPA
pBVsi351wrwyqWpHlygfAk1BV/XVxYIdOhXLqDG/PbD75E7PrKeK9NB6IwVhKgRT9DjXGPeJlUKQ
y/fU7yTujikiCtpcM3BBBa22J09SiDPbJKiIh5Mz+KJh4qqDvXCCYXkmA45rouEsknmWwhXdfGP1
inKv54gqjTvGEPgjSVZtSXeR3Z/4lzIPSUTI4SJz6ymoQOd3meoPnNvoGlK8x/pEFr2ftDPHEYBU
DB6p0VZHKY1v8uBUdtrWiKBBJ60r9Cp03Q+jFO+wa/eDWb13lh+XPcRPl/KAFfNzCdhBm/z/ZXly
toxCbMsyIZ7klMbBk1UXujk4NwTcq5sFlwIJFZ3N3iWt+U3k56S5+jfnVdGOZAjNA7xo3iUtNfld
8dvkpKqLiTc7rdwPAsIZ57RoDkiSj1p+p3qMM7jc41MAEKOH2JYK+qOd0zyD8zK6xAp1OtONmgWL
We3MZfyi9nar2+z4nW6i7qgyaNnEgDTV+aZOMBVMvfdvySmCKJfifbQIXbbFLlgSfp6SQpgVNgBW
h5/U1uLeYN+MwE2SmH0bgDkywTDXDp4vIwUEhZ+WsSqmde2vYyE51Y21ZYuA8SD/MITTnp1NGxTl
rlqDVzEMhGQ3tUUnUA7yKzL5feB1b2pGbeqW4lWMR1GQfXYn+2foqS2uTZQGvKqAVlDYBQ1laFba
3oKUykHSxxTizBHlcT9zrt7MzChgaHJ68rVtv9J6vdYGYiiX4E1/vAhT7BPqGmu5jkcmLA9IL/0L
4Aiuk9PEWXIwZzJXvddKTkaIfGSz98EHLZ+hhDV59PX83LV9/2SaVv9U5Aw9JooQHmHC7xaFOXtq
4knmECm2ynp47sTFkrl/Rf1AG68qxbuIQ2mcRxWTUQI+587vCVSyY+ZU/8aaUCMpYQoJKhMwWqtP
qIqVDMty+i29taTYsqFCCdWEk9TGfKA3nIVYv/EP07wdOWPbnh8DXq4Du0ry4KDX02WZl+Uu5fyr
FD0gTZG3sdcLJ3L4kx1AYXILQsQTpnMLg/mri/BcBxmglbWnQVw4QCYGiua4c/t4Xi6zuEqpBc95
sutw/OySAs/tIlW5o9+MeAA249jIOU4GqbGnzBHpeqntsPS+8oyaSQCI7Q0gYIUm7qWH2nYol9LT
rbSH6mltPXml2gflAs7QCacuUAhZnrTZvSPjPHgx2pMIVndfzYEIWWu8DNKcn7LuexxEu6cJ8sHG
coNt12npRSuD/mQq7dhx84wzvmpRYA5h4zfFE6v9as9JvjuMafES9KMBOxA132y8Kyd8Yqsurdma
S59v56TMwm7enT3Rd2fn8VJwx6/rLH0yJSiZpL6SmiI/xUkX0hgLEQ4TVKMuH/7MAd/wxnc0MBUq
3RTH+nnin2yIsOfnyUuSN5NLZdMbSbHHHvGiukl7xnV/9L3SCVvRY7tDMjpg+/XCpAqw6zuyPRKG
Sz7yRu4msGKB0/5xZjUgLgX51tQ6gxosW746I5wuhI9e9dPWXKmyRUCn9/3AWFpel7qqcSJ22bY0
tOES0L/d6slZky1x2Lxv8xOB5hO9LuGC9fpfs5RHLZ2epV4bH74SL0FnfhJMXA+gqL2nijjLOlvm
jcxD3M70XlsSHtj8ihEAd7njDjE+AWBidU60vBxOS8sJSk97neWPVxAmpT6WvEEHzrGsIE3XAChc
WrjH3h5iTlsTqg0vpMoWBMfIZ7cUJw90bqJxviln9yP1G/e16wjjF/Yb9xvjlV4MEE4dNLk/HtU+
O6dY4BmmJblZedELLEeTHvzhHIkmzHG4Ngwn1nNTXmztF0WMduG8vfqz0yAmNgdtWH8MCNzbuXFc
OG75U+qatIOk9daGi7OB4zMBT7ONHRnQ2va/6DOLViwIt8S2XiyOVHeHRSbns4rJpco/PHuNfK7K
ul7UM9iZDa0CK+C0+RmkYHEijtrtkx6zguMtxmmarGVDFx99Rlg1L9gDQzXp4472bBHrw+pvrREA
cl1U53a8UERErTLk5vc5IKBrLQ8TRk9pUypGCAxW+01q/2TY3fgaeIMR6UZRRtUkqLp8vCyWSd1w
DhphzJpLY0wWuei96uz+iDf7KYEC8Zk+vkyUsJ8Q3X/8eREntFRxoiBsb62dcwD+IS4lUv6lr7/Z
bi5bE3RpjEC7Q5NzbqLndk57U32aMXXDa3a7y9ou/xoWA1vp8+/XpBhxv0JU8EoNqcBJCT+6KXMA
bpdbDVANs6tpafY2SHBSlCNimQ3tnNXP1pEW5roq98GzZMu+n2x7m8nEY50yAt4kO3QM+MQ2gKHG
3Zg7+rY1ZU6nGdsZTVKeqTSfkZhCw7D2O59QLI70rul+beSMJ5NLgH0sfMNqzo0dIVs71DU4AWaR
rrDy2idzMoZTshTWXq0LGz09OIJXXTdSU27UBeUvRfdi5+vvRTnWb9pFqiB4LbSVPJi/cMIOEm6d
5QIoy3Nelmydzq29dsysjR+OKyjW0tCn/Zx11xmu4CtNsFUo8IK8YYz8aGym2oK4UFgYcj62ZflM
wX0WjRNcotWZgLYiuPS2651hKrxhnoT9UEq5swIcX+w1LXRfvDaDzS/nAuoJlzZn6u9Btjt6gjXb
/VHO9yIrgS2lJy4vzq5nZ2emYkG/7qNiiWdO1PjMvpb/KDnGucqYWn3i75cHy0rGLY6NqePBSSjY
uSQrab9eUyxMU+eEPcK8Kv2TYkT1kg+aRjFPetO0xdwNlhe8F2vL7l0CVmoc9dfh4g413TT/8uWj
c8Bt/xhKHZo0mM6Wly07uVCFTZ3T9Nznc1R7tJNp3GnI7Pasw0drYotb2hFkVjzewkqefK1hOPJ5
j9rEmGLAUXctxaisFxPOOxw7Rw1jOFiHQ1tpr9Pg6/tZ140dUgwxf5bnZNP6F72S472zZViRd9hS
4psCiC2ulsljYiTm+Dy2VCiVVNvr7HOiEpwoovXDOjbUY2hYq/62Vz/Ff41dFPudGi+E3KIf7fW3
RAFF2F9fgil5U7SMHcoKWyjTULNxnUC75utQhDaOElJxPTtxwm8nAG9bL1BraNvzujWkRYuH3o28
Y2l5GUr9ZLcwzXOB7z2F7qNz9W5rtPEws0t5SnRPnIosdbb9wE4loVlsO7pcZ0a29OelVN+ewSWf
F0GstV5wyliPXEkOJtei5j6SeMjB1JofUu594axsTm2ECcPFaoujNi1nYc7y/RG/ctvhKIUxHYgZ
Xlqs2LtiTY23FZxfpFSmM+Kiez/MtoiDJ5Cr5WVqOQ5MTsKcmAGQ1Y0JtU9mHo4mQ2399jQLZ9yS
MSi26/ovsV35QrKSY2BnA1QGABhP2Qoub4SAaFJsvM1657WT7DCQEI98LiP4yeCf9SpHxY8D3V8T
qb0HH0HRT7VUt9k8deIV0V7bBnon9wG7oI1hJum9pgdhO3srA92kAH/lGZv0R99aonjkp3BnI9/P
8qekZ39mFt/uSM+5wLa7C8aKenUork9e596zdrBuy0AvZZIxsNcsdM596tOpQaJkOxXaeOt1K9uz
1RKs5CwDKR0XLWOYemnQTGg7n9UR3X3F0amq3cTCnkBCPLZlckYU8y7W2qzbuRYSi7NhXHkehx1u
hbtnD9Zx6BYWmpqQW7yt6uB5VxCSxYmvH92dqjmOsHw3fJ2Pk13Aoejyzzp397noxrh2xvSgA8nc
JMg0ROy8dO96wVFAlD6vAPvB0OhrvPiD8dGO60GukJGVAyYZOwkd7h5ECO4j8mnOPzrXty89l9mc
Dua7oolhqT3xIxzvxUqLrWzW/jKtpjxToP1pOKZ20JR4X0CVHPo0L0M5jv5R80s6D/LglozpGrbM
djiK3N+grs1fTbwui3VOTc27JVxyL8BmvrIlKGlsyP90dWUeMad+aYj4R8OYjMcJ1qfkttQO5mD/
Ig58TVnK6M1+jJ43v7hmVVlGs/Ke+OG8Q0siP+jUsw2V9dnjFOJV9jOnzI05eJT4TtLZ2bpfPCPS
p/GKa57pgEXZZIgD6U7yqkN7STIR7Pze9E/tWqT7LreIZHrowbaVMk2QEN2ZGNPi0p7zrUYmUa7E
HQBO5dsyr9l4YBh63Km/Z8wHe57Q58BLq5MOZ+oyDeKXPeLHJDTnaQRo9SQ6VoHYvLe5oDzBGbjX
FNxIiqztzp2WvZocEy9s9E0+VO5AjTG/ua3atbY3sH/Oxx2r8iRSyZifav4zsVq7HzAmzX0xJAEV
VkAuJSw7vCb9m/RmEhLzrmTE2zVjabynblWGVqsN2GkIpPZUa73XZB9KE+3d0jgHcWP29+bEYWFq
Ukh7QCQ/69l7HfAUYyiwbxWYj9NAmBtIn3ciWnfPwdsdMQxtBjpk+dYD9cXcXsZVmdWnnJW55wGT
6B4ST8G+80jeqd+n0zBwEH+0Z6crJrb6ZxjM7pu/fVOQ0v5HD/SxEEV6dauKbzeD0a4tGBsX3wmF
Wp2L25uvKxUTT07jfc5GSdwHVgwG9GylAdbHapZkdxTA5i+xESAPPdsPY27Yu/rZHUuQhoxtHats
PlamOiUFQzMIt1gGjXVIi+y6gAtCNRc2NqdB0J4CM4ToxWMXu0bDwvedIs2ozIefnkLROF/YiPuc
bDU+yBTwcOGmcWV2zSsgU3wFyxrVmfjykbNpsTFy0hUeYZJxulPndTUoKdyIXHxUHn9w0u/ZQBSH
2sr2Os8jzamSS7pV3EjTgp0ydpx89sNpqK3TgkEXlW0dY0M5Lr7p6c3XbMZVJ3CtyFeUvyMNaSQG
UhyWvfgf3Rz9DhjLzdBc+/ZAiPCs5KwMLzM/D171PeJAO8vJ7K422oDfNZQiUyJrzU0VDsp2tgX/
6a3UmHs6bynOIutfXLYZBxY2yZVAa0zMalf13UvGNvDSKfUvJ0f6lhoXN8Wx6KpipntEHvKpwEkh
seU5E1Zeb06vtt29N0A0QwC9EKE7dXVZER2MvgBO2L3adna1m+RHzXjORJay3rXd3eD2xbbXWRya
lau2CdakUDd7Ho5+lu01Of8j2t/cxHDnrtvxVDnQen8GyKQx5+DhgiNQxZaFj3wql2/cS01k9fLZ
M8TPILwHQ7+FWO351yxv/HM6G7+pmodtBTZzqCrYmIJBuuMxEqyVH89GT6VkIXFwZUF5r3viRy0B
t1AJsz+BRQhJziJQt0S6O8oOOUv7tLiVa/FpuelZE4GPBdQoYz+QFJzKOfjU8EJGQi+0ow/sc9vj
jDlS9FTjWQ7yHZTqKqKxMKFFDOcKjqzHXk2zd8gjPMvy5Wrggr8RDnNCZlH/aXFYErq4ui6FN3Jm
b4sfH3ILrr7y7vJt/iu4pFgfnk1WAZtBWikaSnkU1C2/TutycGgXDYHSahedkibLBoLXui6apOg5
cdvLEVdsmPvlitnVhSxV8ggfu1c12nQaSyqMWrd48ow3W5+alykpt0BbylCMDCkt0/feBIRA6/Us
TXe3eEBWCj9zLlNiEeQAPLmRL7n3GKvyFOfmApxL/a/3obWnKvjxu3yPM9rhAFRw8RKVMWvxm2bp
fK77Mfb15G+Vj/gTh+kTXZdknJLBsV8WPMENhmFIEktY5CYkJ9iNceK33B19h5sDp8aLgvdboKym
XiHv5Ox3oPQ4LuWLx+80DvwklAPbuO1RrSayJ3i0Ih0zSEwHowqLXt5ZYtLrALaJ5oKu3oHlxEJF
xRBBSEwyhG/GKM3oAjLh2za4FPZ1sb7UhpOdeNPSXQWEZoObtj7/91Jk3LHlLA6DIY0DBeHzNseR
zTf/S8nVugd6EbfC0E55o47ZWp58A60uMwMOPKqdoqkgzbM2m3JsqNFpNXxi+kKrjhl8ug0Kh7ca
wznjDB1jB6KiWPOza7Z0Om/A+AHU5rVY1ue8qdedmFiuYFoNYm8eIruHTs2kbF4hKgE4TDxFyo0/
DrL2NuQCePSlKZC0RN8+WjFvBH4+2It0+4qclEg1lsKOfnAEFHvXgjFBtayju/8GPu9Y2pM4ZEt7
pMQ436ymWV/Joeucl61zsbK39jsjOwpPNac+IElKsiW9rPOIZusOyXUabG+bcld5agSobzEY9WF2
vE/sMepGN5A4tmnzYoqJu6QBu91tU/WCSL5s3fRij4azw6PZ3joKulER9avKxu9gHZx4oJgi1m1K
IQi88Bm41a2vxiaaZ/J8vWe395S7liab4JoCqOVb0n3B1wzu1HFVLIlbuSvNxdA2OqGZyKLVI5Hr
ucDtz+HO4vi4aNxdcOlvICWut9Jhv8EiRO3MYzW28p9cSXV3VXrRm954cfF8RrL180NXrvMG3w/G
r3FqY3SEEZZS2kY5j2DHSZNf5Y3ftpai+Y4tfz1GyRisGmO8BYivc23vlNdAAfEs1Pc5Mf4Vc7/c
02CUqLblJ3mcmg4Iipxp1HaeSr61ZrP40bhYN/xP37XfXIPG3Im5SUJL5W/6onNkazmfWXDhMdVs
3LoHOLoi2C5DvskEmQs+JGngHltdD6AphOYZhMPWSvoVuhWZQdB19FSYsWU2X5VmWrFbQM92Ar6q
ObAtIueA1ca6iAyr+u4mwsP0U+xSeHYrKVOEJuCH5dT4pz7lVk3FlUtkbbLBdtiflci8C9JPOOmG
9apXzjaoZgwFTW1vyP3ByB3BkTcp2JYczhUTCzC1riROUQy9OFY6BnydOwotWdU+7bn405VNUa3X
GN6yrMVeGTT3ZqogrI7zR+s7nEMCMoh6mg+vGFmdmAoQDVqfdU98NR4U8epjbfr/sLdZJ2TMjXSn
7milhPswpjQL2m7lndjY91dmjvl1yY89XJHdyl/Jck08+z54zkk+kMw+26ZiaopDQVP8hW7ijOCb
JZ8r17Y3Wbl+TI7bvNZNcrISd1939RgHri1iur7R8JIRqmjCHsdSytmARZFHPdDlEUw4ayD04kjD
JxLZHrZaxaONDYt2UGXRxq07aKfUpKKgZkEBalp/DwQGBS7Ia698uNyiOBBHXt/yPAmx9TwqImuf
A6qtXn0SOeOC9IbK/LIalhYWQevHmQRjJrx1l7giIqQzbWGajc+zbe9zQ8obHSIQOxw8VnUVxJhQ
ykNFPm+hsu8E+HNfqpKHTmWaZyZM4zT0P90M3K037p1gaTtWhvMR8LTf9GqQyD85M/bMQEq4EURH
hg89SLt7wBxTDBRA5Doh9AK8D/qrxtAu8mhkPQkrDT8Tu5SKnI7mHTMqQz1EAChQ+QmwHyeSXt5y
bDluYc7XmWvcUl3BDY50cAV29bYG/RU7qb/lnazovs7hR5fBCeOlvzXgYmwy3IJHRxdfKYLurk9U
GRk97HGLtU5H7BPdXF0HPX9OxaR9eoTuoUXmHafhzB2eSlLtw+xvktYfjnZteBE66FWIXgG/IcRO
TtDZpZIYbJ9ZeYiTsY4Lh0hIrrphpwHyJEkLErHSOeauA1ZWjTAoV/Rn7xmSvauu7pnJ5dV51k7n
LnFpSnbcZa2OllvPjFJd++3KQzqpeqdkvUao9NhmdU1dUQ4XbPSf8DT7V6bhKX7E7NiC/a3W2j77
bDkfjSh6WDaCPumFeXVw7tVodO/rfJw8q4jTdh2uDwm3KBtuhaaX7b1pXGOAh9A2qzruEs98RMFb
Ql5mxpIikM+Ym//VhcGtwRqerdnSwKrqAOB99dZnzXjFCGazqjd3ST+aURXgbPQzQyAm6Hq2M8X4
ZTrAbLnxMp35Zb4zaerAuhwcVWqX+9ZoKNHMrW010TJYW6241eOX4Q3HEbAcCJ7aOM/ju+IwfGEy
Z/3L04ZS+EKDjzqhE/QZoHDDjhNk85z5B4dtCvCBg3JXuNN7vViYoVzr3dKLo8qh0CBs4aZfAtRI
6bjRUox5TBsJMXOxaLHb6EXkSXbZOBmr4zqyQa9N50QN86GqaI4Z8GGxawgifUh3nmY8FX76DQTy
sJZDh8uojs3GwP9kvRKn6TllkpqtdPcJnQjJTnKOesx0iexeNO789cKuBWg9H93ZSAvWOZN/rDT/
mXX3a13o9345itpgL5V2CwcK1n4smTg5yw0zuRfnfkFw3sMnYVKQYwPnHaT6H5pQxsJOKooASdR5
Q3pE5bSB+BVjqALzM+uIf0BQ8Hgj2CukJsJuCa0qwYseqjl8XU0OXiZdWsc0d//njDNtjLbY1X55
EStfyRRDq1iPpFUJFyQgJJnUN2XNDjErirPZ9ufRpSwsYb8oJhvKd/Xjaha7Z48IjoefmkwSQnOX
f/V8+BzWO5wAFWXoJghul89bXxDWJ7Wf18JgT3rrrPxfb1m32ZptcpqA9zUNibPpODBl3M5zHqqr
of5XNytdjj0tVmP6a2oqgPTU/LV19We10DKFy/DlYjLn2rItDrtzjpugy1+XSUWPIs2QNgp4hev8
ZffOha5THLml2aPv7mF3g9GucCcXzvI2pnSVdsNDn6O4HarIqWSX4YPHyAD/hr3LzdtOLpVNfiuo
8ZVQaFBsjU5wi60OABsErt6CNlhfI+U+nT2o57oam13GUwrPbugPIyMjm6wlde+CZEy96s6pszxG
MX/j8AU9NtaIDR2dNNF/9Dw1w3LG+0xr1M7oJpx6DvdrZJyMsFvou/aF0rcfT29UmNqU17hBT1bX
si62uHWTZGCUHAzrlUREX3tYfIdpCo1qi9EOpwamh4r1c+hMebabqCMy+0KjwSAtd0Qt2EDZYogX
5gA45o3ChMf8v3GgzBGKSuZdIFpOzCX1FVnDtl4i3I1OYLCjlCPDnYhoKM4i0LjVE+ASwbFA5SF1
NNA7dP3mZsV4qR3XCNtsaiIGlBJytz6dusklqq1G0N3rNe/8i9O53t/WJtzKW87abboOa/2KA8T4
rB5mgKIjLUaDRlxgzCPLYk0oes2+Bs871Y1HcgWG5qRLa6tIMiLLD+Np+OuTf4k1sqbbCfYXxmZq
Pavhz4qjdSPldeYOeiYVUG1tg56DvkSTswZF4i0vbkBEplhYenkecqyeo4WzEHH2xrRSUkCKapjj
XVUAOd69vr4P1YKnvrUPksTJrkuA1KiUMJ0kp8yXqv5Xic65oqDvvbbn8UWmJqbVnj1NEDxRACuP
Vvaox21olaWAoLi2Xhb5k0+LKoeaiM2fdxKPl1l4G7fPDtoEiq0XhA/nBGJZt1Ti/GjpAC/ac4Vh
y5AsRH2Fx9IoDfusFm45Ab3DcdkFwwU39jXTrHHnm0DXK7kUp3wRJC8LLjH2KsNvWp49yEs/dmbw
1c1n9Tw2zYwR1bcOluy54eO/wT7zgVeyPlHLUJ+G0uoPfWndBQ7Xk0qmP1TBtWdfI0F/JT7r7SvE
tMtcre22uUBsSQ/gTImr2N6F3OUat+qRhVzo1zM3VS/mCPGnvaS19eSQlFhIpv4ygZK6niV06Xbd
PkLUpa3qiHvS8tXZ36Y+/GrNUvHoVC1m1AV9WTfeA4dyjLnX15MwDblpHsHa2ewe0FQGptVO19jK
V6quTBOKhlN/1ln/jC3+D9ZYX2x4sN0Sth8viVtHSvd/Z1VUH4VBIj13uy9s1CXoPDO9WKTUw1Ub
+2MdPOwmWfHWlEFxLpe6PDPYv5mJssL0kWAAgjKFHavIc6417j6FDB8BcaGzpdadnZP7J4D9DKA0
7jk5GUHMd7BMipzncUUuFCsVGXen+mVkovE3R/10uGTDoS3zbVN3weW/F0KzwYWGF76HIsJL1J3o
cJmPLF03A8T+Qu+fkbbdl85zO1o6wKMb1O8Ntv7sDndbWFzLukePY/Bq9WxhSZ3WV4Vnh1X8iPAg
tBPBm1uPOnywKB3YExuhmIxAj8OK7UIh3sLJjz15I4UP0ceGdk/5y9Z4bOsXW8oDO98P9pHtPoXx
ELGIwkEilrtjCmgxpfeupa06j0CUjioRV61etx7MB5zc07uPy2vbV6RtdI9owATdgw3eVLOh3wwj
O/SqKHvMBTORk7TBl/SAMHSCuw+J5PKx2g7m4amTsvqqPHA+3pJuhQf5U8OLfWmK8mcelgOpHHtL
lYd+1VuwQ2QIyqheXJ7mFbyTsm/Ge+tBusXRG4mMemx9qfyriS5IisK49E4buRTdsT7GQtmjkKPe
tEmkYYw+BJRsh1PD7lKfPWvvjp1Gech8qTstPQVNm52yntx0YHCFj64M/eXMmTh7E4X7gykHev5s
vxc0Y22Rsw2cldn01CzqqdSKiRzNpiS+faeCqH2aFExFL/BXloNF+6St+YLk2rvRnB7Ykg7vNcVO
d2MYPvCCMdrZxBZnIqAb6jm+2L3XMZ+RhnW97LYN2YZr2dQv45wgt1tJcQDiirWBbSgYKbVZOvW7
5IP469njqSgW+2BPatgtQXcN2FryQJHj3rDRJKRyrgSkLsp3wdhNGUWKPMS2xMZEuCBtHzqTdpXS
IA+UQEDnabN3WS8c/3uhzfvhEKzcHSo7W32v2RVsq6KVVUDU4TDZL9ivVZ/XzB+Ieob7meiUg4y+
9Us6kOdhQJVQkk6XsbKPpj1aeL70Yw/wMZZ+4HMnaCW7UfBeWkc4tqawJMqmvGOr7f0xhRnwVWTS
9Dp8kbq9vro9oIIpGX5d3K2buk3rvUGknpGWQDUgEjZNYAjDeljvrrVQFEV+hwPHo1TyQFPFu5/Q
ahVkOlbHzNA3ymZeVIP7uSzwXacUjL7Vf4l0QNZJYB44afDXJUtCfQZdBdjvlHoucp2nMF+HyFpY
HGPSjR8SUvDoeIDO02HIbyDRT4lGNAOSDQ7cTVaJa1OYRajVrLqV7/zV0Syjuh3eE1O/O49asYUW
7dkW76423DWfAlDN0w78f4xTg8yTS/GWLfo9kNSyeOvIr/bQ+Rd93a4ZMNCgLJ4d3GuGObxq6IIb
b6Egz8dfjBFgcXaDKKcQq2GcLPId65oRji2QeY6MJzBiNw8lckfMB2Nl5JhD8oJwN9wqxzsC2PkB
qPOxUqs2Vct+bu1vdIuXhdYzXAamhReY2lATKkzYOLz3w2ze//sB6XoFjOIT2e/sO5PAX9Hk79Rk
nM1+vibTHKVG8GfKuHECJFhfRJV81DaWAla17J+SHbAejLN8kkHDqgVnk9x4TXeEntfctOre8dRY
fI8HbdeRa+OAG9NK6l36DnxVAfYXDMoAqnUsXwqXK0r3Oe7qInhC5Tuu3uhiLpPoQKvYiVLx7FoI
DP73QbbD468q81ijLw5uvHM1Hj4TAhb5zp7a6oo6EsE+ddBciZIrB694oOGRS4mu92Mf+3lvoAF8
STv39tj7orwEXZiL6d9CiVYq6je+Uscmp3cVCZHfMedU3bdtZFVJSR/p/DhfMdlkvAFlHfzNOjyi
mT2jHbOTiTo5h9ImwEEOzghZ3cptwLkUR1VOF44sz7MhXvhp1X5ay30xB+vTvFh/k162Byn1A+ZS
gjN6QpVeVlFcmCTDFSncYV8bzBFOZe2MFdwOiS3ze45qDKsxCxDySb438oO2DXUwUucGqX2HP+lZ
K5ikxmpZN2XiLcwZ83KBfzpvKc1zNjDp6kczMQ2MPHI3QNzxoBtOBR7Jg8UueGdkwZXSKRePSNKK
U9pi0QGCHPO8WSONSyaEihEwNPFNHytuCh53XseamGtcb28BRT3WDxteXrMy4WbViMygybckAz5R
KWLVtAbmw/jk1nmw6+caUXGiGm5g0jnYLf0mIzbCpkVsrlKMwaJNitt/LxQ7lbdhnP9AOEsi3Zl+
xq7D7azqLG6rQVwnFv5Hu7RwiwgfFdNngZRIf+cbz00VlOeG5eKZfpvXwHT8Q2u407Hngqz04r0d
eryBwtVw6PEezOwV/8/ame3WjW1Z9lcK+c4LtnuTQGU+HB6evpMsq/ELYdky+77n19fYvglk3gIK
qALqRXAgwg75iM1ea845ZpmO6ZOt/4r1vtvXsDhhcaFmoyw/sZh/VX0v16ir945urPeC9B9m4Z3+
FK9skQtviGjADAnRqeqdyCjkNudU325MeIh+DKVoZ/31ecKRTd3uVdbjtM9CRt0hblDfCvkIPcvZ
892sDF1Ggn3doYrWZd5YYlUQS4fRlWMIlji9hcNfGN/7UUZ3/NcdZjaWTFbpPeIpXOFdAe/LG54y
FAFtpdV351A23ApRc7PCFazjyBoF3iJlV1ltneNc6w/WQGqUQ747RhQptNFvc2LscvsE43OeULhd
GhNzvfhDxYB9SmXzfWBav6wtFYY18NIzDixYPKLsD+yw6iMCGk6mng8vM8p0G7oUppAHUotKKuV4
m5wonMXvG/c70wFt20rviWfuck5WWESjVlAfy2vOgICBLyW+5ZXNOzVyJS9V4o1El3d4JHvsbGt7
G8OSPkotajajXJ9CinieoqSLzlOfaZtobvVAmyPvAGIl99duzm+Otx57NHTfoiJYAwDdUPMZAm0b
LWAfZLJBooUIOi2LB1ckw1bio9+zQe+IMmPJN9aKBkKy+oeQI/iG86uL07rvT6OR9ScaBqRvAA0L
eD3Ou5lFdtCyUSkAyOwonJoPLHMxadTpfY4deqQabCaliasNx3XyHLpJvldGeTMmFd+NWCHAVlSn
v79yO9c71tWOZUaH/Znpji+lPJh4XjGtFl/Mzg2uGLpEBqm3NxRDki22fqgk5TFuIsTGRYo6WSFs
CCM6zO4oTqTHJJisTAC+KIZLP+ivGf6FTWoUUWA1dO6tCuRlZIWLy+y16HPgQ9miBTmcoqPdTdST
YAbeIIBbD4NPf9Fn7ULUpN+GM2l4Gf5yUkysVVqP7M2WLdQ5vCFsoOF89P0x95afA/ME9TDZBfRG
4fc9AfFYl9O2KIzPKVt+QDXTry42S5mvQWnQ5uBNA7WcixUF8RR319TqNhzTqkOVNPR8tAYhkrCm
h9teoYA/JqewX4wUI/8MvC6YJ/2R0hl4wn5OZsnlh0Y2ss/GqytKMCltXR8cl0VNwor13A3JO7f+
SHDm3KsvVWdpp7//SMrkyjknOjkjnsywwWuepcCs4pBu+E45A12K/Dq2+NI8/Q01/f/OwV2TXy3Y
4j/9/1R/8q+qXtoEkMt//M9/+af9V3X7WXx1//t/9C+/p/uPv/86+qq2pNH+5R+Ckhfl8jR8tcvz
Vzfk//zz//O//L/9l//j6++f8rLUX//+bz9/F4lSEfo2+dX/99ybjTkYqO7/OS13/RnTDNHFffsv
ebn//H3/zMu5+j88SDDk22yyKq7j/VdezvyHsD2Pxi2biggD4O5/dUOY/9BNhzYSOiWg8rseMbeu
4gX17/9mOP8QhuN4yLemKSg8+H/qhrCdv4m4/05HhijDvGhYluUywttSYYT/W16NVnaXKm9tDgT9
Xz4Meg8sJl8mXmb//NKlacap395jEc2OWd0/RW5RXETSf09mHhiYhVM8GJucQtNnIyUb05nkkSNp
XE2nClxS7zdBSeo2cWgInAzTdxGKH3wAhm/qXo5zv2XwV2NhpQbEXI2KOBWPBbNjqIbIWo2T5gRa
PaYEvqfg+4ezjE9dszqnHg7RPmYeLdVg2qgRdXHXTyB73blOaWZs6IaK7eIEViALDDXi9mrY9dTY
y5b1FehRd29rHfJMdwspgj2lPDwvFq1KGDLco5gMBunIZisHd2JAAD1Ipm2Sze3RVAM4EQI3mNVQ
LovZ3VHNio2zp+4RP+d4tawJTJ1MdmllpoeMFscjE9y9V0P/qMb/mT0A8fLiZqvVQE6oR60KHLU0
kP0jGlgiKOsMG1i/UesFTS0aJrVyGLTfORsIiojnU/13KdFsI5uzNmUE3rVS24u/XzAkJoFQaw1N
LTjweZo7cmZfhVp+IBarHSQLEceZE7Iw/ESL3ELHYG0i2J+EhCr35IeB9KrlSqrWLDQiOJc1FiMB
qyG8DUikfsNeJlULmkKtamZ2Nvnf5Y1a45hqoTNiwLtG5Oy3a101P2h/2xu0XL1NPdkAqjpMo0++
zfZ4R/fwCBC45UeYDs99U5bvQ2Tv2xzZyRrKFWHUJWq9TO5u1fX6qVbLqEmtpVy1oOK6eu3VympQ
y6tQrbEM9lnMNJNab6Vq0eUaLpPlsAZhxMRHZwN7SHuhtZmjfuk86ZZRXWeT+UVA7ckLfV+zU0vU
cq1ly0b0mIc4XcLH6rqoNZyjOfJaObo8/CDRxBkNazvFoMuHcAsI/qnzcBqtQ3Bmx1dalPmAYHoL
6Ygka9fcUbVs3LDDvI9Rlp4pdLU31qDXv6dezS/DV1HXUL+qgd7MVqbnbJ1YNubasJ8r59ZV5XCd
a85Ns1pOmmpN6amFZce1WakVps4uc1JLzUatNxe16OzVyhO4XXOSbEH7CESjmOVZV19oV8WJUlEk
XXLml2qNyvDqkdwDDGVVXXtapHyK1do1VwtYoVaxOTvZTC1ne7a0jVrXciFxz6gVbqOWucyjHEY4
+gn2vKNa+MZsfgu1Ai7UMliyFe7VenhmECJmEGYXZxHjjl/c25movjtLeZwKTg+CntzA0AuN3OCN
iD35L23pP9xJ/klDFRFgVS3V0rr7LNQKe1TL7EGttcGO0JqWLjhRzfnogDRElJ/eLR4dG8KJPDr+
rsjZlQu1NO/YnmfAN2+zKEawLtHGoE3sc0nCq+ndxsU1PowlbvaD2sYj9WS7Um3oc7Wrd9TWfmR9
v6o9fqk2+oSCGjKmbPl5WcTohs0WewMHIaUFcLJqcB+ChF0lOsE8QMwvc5a4SkXo/woKFMFNZH5Q
GXKlNxhKeSDqle0tpUYQQdpxQoj3wD97X6sc7dIhXixVsCoto1eqBojWCcwDR24wB8txMu6gne0r
WDQwPVxjZYbaWxfxV6aLq0FzmK+7okcNdEhgjO8Qo/ZsTBXRCL1lRXhZEGBWjIN5pcUnEbqsKVm2
up5zThp5WBFvKkQcT6k5ntJ1kuZZh+awL0XxZIrpIvBkcHFbyMOwkxMdG47WXmalFjlk7SiYxs8S
1TfdQOIykJABpaAy5c7BVaqThfxkrN1Lr/SoBGFKtKhreSeMbYG3oZXd1sRIgCbmXAdkLVPpW6ZS
umYkrwTpa0ICs5QWZg7nTmljNSLZotQyC9mMUMynoXQ0s0i/YM5tzAgTzjiuf5ZEU1KvtiWYzBqA
8sZC6XIegvCGMoJ73uW/muQ+KQWPLStjOqLegrhXKZEPsU94GdVpSv/jqYTDeT6MeVET3AS3Jugf
Ywj+jdTDhxcCt6A1Z2cgLOKPTy8pUiMAkU3/V3vElMgOeD5Nxq1JcMzmyJQSudJWuqUWiz+GUjKJ
WyUbON+gphg2EqV3YnXfuUoBzTgB853bYLpaB0ZdRVE3DbBbzYtPsFDyzZIi6rVLGJN8Xf+MWKQ3
idJcp+azcQHoOISCqKlGUaN6hwCne2uUYlv/1W4XKLH6Y0LSnaV4rjzmALBgftpeRqTfXGnAIWLw
pFThAnkYorJNHx16HsIxAUHsXX3LQyIyXoZqfViwjiyvBkaUGscE+VkgQ6/I0bXSpSOlUGdI1QOS
NRZU57ywWsyUmi2Urr2UTrqtuDdw6SeWv4zs2RWrbltjWnyOQvSvyR67Q5oTbK5L+7WYSbEoLV0g
qltKXY+Vzo4p8mjDQGHDmf6QDZGIyW60XaT0eRBg5W1Umv1ETFFp+HSfDmewGXi0fuRK5c+U3u8h
/JfKATAqL4BQVUshbQhENpN9YrY5vvM1PPMS+1EqN4H3T2OB8hiA+6O+C9tBpfwHvXIiYBH6rilv
gq1cCqXyK5QYF0IMDI1yMijJlDc/7oZG+RyyBiQCLVkbSHwEBbjqDpnyReQYJAjB9OhMeCb0+VQo
D8XgPGblqciVu0IPIwP6KILKXE82LQTFpzm6H9jHcWUYc/cyuO/VHIOui5uZpAoejlG5OabJKvaJ
foyp9/y5SkAsJXunU2rJn/pQiKuXOXtjUOdIR5seesGinvPi+6hcJAt2kkz5SmrlMIFnSme8cp0k
yn9iMkntskxS0qRb7ExD7HlRMtGa63DZJm6Fo1hI1vr4WqRyuIDlFzGOl0R5X7gwMMJohETfQTQ/
MwveKuWV6Wfc1TPLLAoxia6hXe8F1hpF5DqZym1jFZobZHZPLoewD1hXonL54hLeGG5OZyf3WQDw
JSyVnvpC9zkqLzfh4OEtrPbuor+y5k7OJj/ysxfuIvZKiFMzI25OHRKUe2Bk1phsR7fX9sYoscFq
9Ru4+/kxm1iNtLZ+YIiibBQX0thhBSjNIvY7SV8Rn8+8MVntvbH3w8EePQHL0PeO/C362jhHUjMv
utWNRw/706p8UAWGKG1ws6ORdN6uMKJtgSk8SDr4PuhNh+qvo0p5qzxlssqMfT92JTcEGWJ8fpjr
Md18C0m6ZBxRzSTHfub07l6v5nJLftHHWqh/9yw1PxThpRq7mzMtFbuHRecew5ihIIlVYeEO09Xe
wYtOtJC6flVSA9vSFgPZtmFxUCcwgdnXnmx1EEkbBe5UTrRWedLwCQ/cn1qzI6cL3rl1D8hVallW
vSAzvTmqdCqr0+45AjuJ2x3vW6JccKtU1j4+F6hSeOQazHLLX9ec8s/NyQniyPQyTXzXJewFhGZs
K5N8VOI7unl98vimauXKy7HnUVuPTy8DP0fY+UElmbYdlJtvVb4+Tzn8SuX1w1byBmkZ919VVY+S
ZmxgU3gDYRA22zExL2zocosrj23VfdA58ESxftDj2QvWRju6mIkfpYMVVnYkyfFCX+Gkiee5R/9K
67tVm63fVV9tj5l2Rgnzo1fGJes2zcWpJ9Z4XSJO4nS7YVSHdembbYc50AaTodfR8oL9FRVC3y0s
sw52Uc4BGC/tgtqbnmWY0myVwG10uKrmqK22Rcswl1bMWvEQ09A5ud8J5RFBzR3vMKVVvUnQDPez
RHDB7gGp6z5q6BrUfKZgkqclJu1uTcfij94BnMVmw19cjsQgU8oPSuePZv8BsRxdxjlb7p1b/Y7i
d13PXvuQD8OJl+UQDnQcRqb1NhreCzYKc5/y+TyHbHOqcF80kqO5Qy5kYMGcatm3XptogPVwXYaq
Rjslrp3K/lAbxblmyQ8AiWbI2o/oUH9i2f6VCudT2JBOlkR+1BZPX66f5RBnJhsc3L2e0Vxib9UC
zKG3xCxH6pXXmFhZNkF7pfl1wJMeEFuxb1ZP0QDjk7Y1m+lJ5KtL4OFjfQOSmKIeLmILPEGDfdof
YWLb13bQr148eNhFyeOgWDhbbnO+3UJcuiL77vRTcQ3d8WTMKRwVKih2cJpD0ODkMiFhv5ZTbT01
YbpfGDSDcfA4jMYNh60ZEmJsiJ860/9d9Bwv7TnEwoRBZ2Rr/hQ1SeI7dtBPwkLTaSBmdNVNlRdd
KMybtq26JofeO7ZdVB5EpP8EUJCzBG+WUwotMkITupqp5V00WosdwOOHkoksyN1pxKExmDubLHKP
nbbOrPw8ms5ekDJCKZbNoytXfIX1egS6sS9y9VMUBZEiIuQCpgz2YTaYFGwmm6n4BqPdes6dCPCf
Fgms7Y13n52R0J47QFaQtXarOu2cwik4uEqBiFv8YLi8sgDMDlktVZeaYTbFlafdGrvGw+tRAzaS
FsbDxpMkohe8Lm4MzCNPWOZCBFpfTKF1MhbCkqY55AF5V575ZuwdPdqEDMy2RL1jMqvFFPBOjo6T
Q8asjj08i+LdkeV64m3n50y4GZ2yJphkD7+K31OWe9CX6o2/7XxxdBdqaN0/SraHGyeWOkZR7DSc
yctdZ6/tvuzcnMILYZBb6rNDOSHiDkRx2aKX36aIR71l5hhZ4IdeDbdxDo3Rf5nzypTKsCHoWSDq
aZ6FTJpjqSlN15OnUZSXuO4MjGsGYQo8vILvt3Lri+EkxdZq44tll/G+WFjiGEu2b5ww8+PIOo5J
camHT4/G6DQPLzof3Gag/wYdYGAbMz2tTJaQEvGSIrqOVRztQIqT5RwPC6LStiHZT4cU8FxhfM9p
rN7nNvgcC2N4SUQ3m2r5GDDuugznOEmpSJThJsa8KCaAxjLCCiUFZDBDqRPNqcnHLmDQRbgcP1wM
YQhL66Ecv0WFcxKc33OPR8tUuh9UCSssYfQbYv+eNvWQdQDASLbXx5lD9nHK2cxCUdRATx+Hrt/H
5ky0siJSRxrQd8zly3BjTLS0X/jg9VzfBagYiKyBSGql+1agDRdTcks4XW5XoKU+3hf2/voPGRmI
68n8itS/18Wa0FwQaGRqqWRsv4X4s/yktT/duX4ae6oY6/fGALjTFfnrOI7fzUVZdMwtchrzUa6d
tab+Q/x7F6WZte3W3txyirwaekxzZGn90eL+jpS7AY7Fc39QugW/AQL9ujdDnUCUu0aBjJr8bDr2
Puvq6Ghr3RUennvAW/NZ9TM5Ck2Gt0xFHeoShcaOwQ1mS8fmnWeCb48O6ufCw2YY0HAdIgLsCfOP
Ms/gmaeUG0UzhEM7X7uTV/khUw+WhOxu9dWNTl127Y5+7yIPOyDZyEDYtbc1qiK74Zgh8Z6nN0Ue
wdFkmtEZVAH5YJL4Z6nTNYXEAg44zkrmzeZL6GT1NISwu96EdqB9WLJwN1ztF4zT35qucsFymPiZ
3Vb64CG9Xd3n3MMhqa6sxy6BoQ5MNPCtXaEBZ5LLOYrIB2cM7gMoRfZsPfRFA3NBkS12YEDrJgBT
8SQckme2oz+tLC8vfajj/k7pcqrIWjH3AxQisbFp9NB7SeDJcsY9S/ySH7Mb0eg8acLn5VT7OuDf
Z1CMYlPIun/hRYLPLm8Clyqi/cCO6ASIfOsNeCAG0H5b0DwvSW/taioG36M+fjapzYpNRnGQ7+2h
FUOyNUprP4bGR5rL+cossDEFT8DV5YNxtBEASHZo1nbH9wdaJwl1v6zndT/Do9kAGWaUYv7hAFh0
27ZvFi6hot0Mp3GNPqjp4S1PES9LVsGrqEI7hzaj2NHO1nT6zyipH5SlSEg53ETrb5CAqhmK6GQ+
pG9GF/8aaQzfEjH4yBzWuJFLyYYZeZs8zs8lKkngznZ94OcBCFh29HYMNJKWiw2AP9Tei3DwAcmm
787oPDca1g6gh+XBte7OZBe3tutXAp0au6XG4s0AvLfivf08gSwDdB5wJe1GPap3bVk9FbUj7onb
zdtVwCed7K1riadYF2RkHHBiXKbN2RLueWw537txA8mBUF7et1EwxvlL43LAWnU8XVr3aQrw/PBh
KJsak5ehY8dTZjispsS+02igP5K4O7RFH+8B70LMmZCsMoiQGhYAiNS7DLCzzxOXqJUrzu59aQfx
lpDj4c26Wrs1zHLfaekU0xxnJy3rYrT6T269Mghh3GxYOXu3QaWa12SjUTh3RxsveS7thSCAZ9Hf
ypLa3bYL6UHTwjRZMb5CmzL2CUnW1q5e4mSJ8O0DaovK6TI2HOycKi8PXN48VDkFYoPRHL9vjXk3
DcTcqCnJdoYj/gCvWXZ9n/+Yo9o9ZksJWdqkkKRyvUO13mQrb23U4o2rMh21PKxPBIjxYbYzwa1k
oRss3DpL1d+KegV/48n3vgW4L+zsjdM7OfRcw9qYUhyo/5JpBH/PZi9o8blGnIMTc1vSrrY3Gi6Z
CuAVsd7s5JRT5Wc4z0rbImllsOcJnZOs18uY9SCq6UXdafR1zAVnuHxpzzlUoX1U0TdvlbvQqb/P
GgHSZElo7MD+vBHj+C0eQ2fXmE/liLGJld2G3FZKDKkhhJFINohEkbEjHYsBpMKgy4B2Gx6CuLM2
TMVYwyOW2XFDaJ6tDJuKV94JAMZo21Iwz2fKV5A8VzbTXt2wxscHMwzcOGiVG2ZyirAs3CX9Zxum
1llzhu8M4NU2dIA6DxCdYG/S1QI3pn60+IcPrUoXU2GBJjHs8fvYfsc1Aln3RKUij5se69OVB9sM
SYhLQwNfwKFenuDr/wHST1gwIrKVhl3iN+bA1j7RcHct4xvzkbZzR/vLrhYce6n3u1ja9sy5UMDr
wS6UsyxcO+GPBZ5KIwYjMs6PvJlJyqwuwWY6AHeA0zD1C566Hour1N0Zdg1ngzXdMogftqDfUIrf
s+0clrV+bW3jWEfIUcVQn8lAYo0aWf4SYdQBHiy1CvNgbAFPBx6wmLHS9Q3OnHzf5dMl7Pmuokn/
2Xoxsiouc4pY6MLW8pdsCo2t0OJDsrrdIeFcReIQrhjdvaxof7UGp/ycpMnQpWR4x11qO/HBoCkv
RQp6JgDtO9rKDyd5SG9Hnju5oII85ICp1+QowyVR/WkolQ7sjD0F75N3fU5PouCjx9CB1z66WxO5
m7kzrlmLLQaIXbblXfsj7kbzMFpIbpXBldC6rAqzlh+nNhqXRtaJcv/0J73PrxHrJtavylk24/Hn
RV1p4nkqKNatw8+ZAugNDx8JEuSoJzRqZhOQ6oLWAC8X5pm8+I0pjhCLvesekdbJAOsAXSPSuTZG
xerebjlzpdVhxmNDeIYwWugc28QkScsPeEcIc7vYljxRxXsN2/h9SApsijGlaKUlNobuGltall9L
JOXAmHNocXpzgOL+Ftb5R1/Vf4wEfoNmz53voCVSw0gZywT9Yf2F+tSyvdDwVkUSrIcWPrxvxCD+
qH3AS1JSmxUmxiWJ2IeuBJkEnKyUspba8pZba3QtZ9uMl4Q50LQ2suMe8HRuoOLsLWctGaygsmmi
IRFe5B8NrML9jNi1j7v1vTREcYrH6rnjRAiXqMDwX3hH7vjnKelR+UFeGfQIPFY4kbvSoVGFCDPY
/27O8OMmIDuKkDWeu/KYHWw83GlH0xEiVrX1FJlhqmnx4qXfbiOLlHRcKrqnUtl6bVV/OrGUkDmy
N+LWtwc5BLVwlqAt4oBj6rhLoHT7o1E+jzCdzo0cr1pCuLmlyWxb4YTfCK2zfCvUk0NaLPQp8d1I
XcsONV4blvPr94ZWisbMi72LuWVnUX/2Bpq59KNQo66rTuU2liG+DBbKLlCbYyG69cxlpKIj6IAY
VbfDbE33wlrImieUVM725G3NbMSMW5VfVQk0R+9Ed+3y/mfvMfsWnb1fZsd+AOOWd6ttsfbPI69K
KTm69Ma1CUV2ABT8fdGvpdXFn3kczHGhgevIm5e5BenXy3fR1lhVcH1FbcazPiyyM3eEfuygpRPQ
mXfuHAl46CQ7xZoeSNCTPaUm+YDsg0qohIyWxhqy+PD4nJW8s+MGWsNPzzvmdpr/ADd5jdh0ZIxm
9IGh2haiwdwjr4NJ18iiJ2CgV/zoaYRdaeiO42BYp79futoj6kMKyEkc8j0GWgAvkHRHfVR6txiN
W2RYuC8RBpjODjhlnQaPQvgsSesn24uDfAYcU2cxBlPAblvH5SPoNSSuTD2ml0xjVxY3JlT25k+Z
Re5Dg0Oyw+FiHVI7dY/0gBmH2ENRReXZT6tp3XHZPI949XxW4cUhoQl0N7LW427kyNAbo81ApD25
a9UfU9s7FcWIGbD3qr3h5dGWhlXjUjXRG26C5GuZGavZ6m6iwWyOLbt6vJyzEazDfOJRDWFSB0pS
rJCbCSC1ft0UV2kYybVOy2D2kubCMwDPcg5XgPNCStT9iS7w9Gr24svsaT1yczhLIgJzFsZivdpZ
/QznkF073T1rqW/gWSa3GUZ0Wgjt0sOJXe3pecl7Kl8QwVo1EJl1qO2cZpBXr+VsQI8DxEQzOfVm
/clT1Dq7hELbiHYKY2L9nUHl32JQ/24Xif6EJY3/idwX0sZfq+U65AhaLQWpsAtVScM3YfPWD9u7
5wrGa/zgvsVVd/37JbSxgaOj+KNGeW9u6tO9tNuNJfThOpmZBidy3EaQSE9Rk/IRDDNl6JJxvZLz
e5MJ7RBbkrOS3fHKBIRk5dUV3/op0VhQ0a3FUGMhmKnVLsQxb79E9s2jJIRLjduk1iv882WEh0xj
a8uNvS/QhwE0UGgYucOLaJ2TzWjBXGvczXgar23VfuqdtXOWtqdypF62rp16QeuZjwTSLTcb2/0q
MfQdI4n5jjnCL1dzj+lifJNUKRKOMdiSw8E9p9oYBmk403+bu/Gui3OXuhYERYsr82wbsoE5Zf9c
MM9ptfnDQvXZlG7yKwstNWqzxIBr0ZsedaMETiKzvGVSyKCcuOdGKT8oPHgi30ypW7m+99DTprzC
PCtpaxsJaI3sXioePuO8Mtgjz7dj95OBV4r8SdrxW5QcKtTyjWFD/uIYvhJPZFR2ewsGZH4fLet1
6Qxiz5kOlHAyvT2oSvRRQFtRWj3IVvJqnXmBlGIKohpdb4yfRTane2oD+dPx5nIei1QBnR3vJLEi
UokCUWcArzGwikzLPGUkBERFJfTgx8sfLTPMwMRF7UfIlGbmiV3BMzko4Z+6VfKbVXDa2y/2WL96
NBD4Iu5/yzL8ZrPO3dOC/F7ljkvIPvPLuISVYvys+34+WcySNLMQwVbK7Qz33+2c33NMHg0Tn6z1
92aePk0nO4cUFZMSErB2P13xXeKg341AnqyixFSwcNyI2oDntkbEaQUlvNYfDTEYNDEc/RW5DB2d
cxZM8o2G8F0a53wOWds5civxkqh97KGnzXZJE7+YuADcBUOJbOhEZb5nFMx7Xjah8KdimgMp15e1
NjuMhfqVtfXMJhBQEi/W/Pq30tTUfJslzAjFDbqyqmlMHzJBhK08EoFuWWI5amo+++ENmSMJmlJ/
XoW70bHUke6KToZTv7n0h+yHiLj/nPZsxWmDMKCmsC4djqvZPRKrBmDc5a94P2KWci/oXd+yXj7Z
DVv5CI/4plu+mRG076Rn+UkD2Q/i2C+THsPrf14ZKRphsGzizbmutn6LOe8CnQJc/RHmDIp91WDt
65nu1ols62RGjXq67HSNU97akLNax55IuaZOjrUK5XrFrRh4aukL03zJ0Wuxw5fO+pWnA6mHDOtk
zFM86ozvKYUFrhN7O2gan2H5t1zVcfyhNV/IwAx8/hHwTKOO9r2N+s7M6fd6gburTQMq7XK0XdpL
oUpEfiTwrIeufLQrT7zZsAAlzWK3EPLkHlpeSs98TU2KL+wILZ8KBH7uVrvsEjv/HAq21BFXkupc
2wSmZanaU2+XRgs6cqn+np79M9HPsZqasb1fs2xlD40AXfd0fkHqZnnzrkdwOp2IxX5swBJwcJJm
uGM5zg8/pH23Y2anOJ2bTYy45Gtlk+yjYUkCbwYdt4T1u8QtBqkAALY9/6k7jey6KPl/S4vCzuzh
6tGEHx3iYS5+4Ym+dTFWKSvT78MgqFDZZePPuiu+Y0h7c2jHu3DRaMsvOjLRxmGE+q2TfdrmLPy6
HfaZ1t7XfI1IlBS31WMaEG9hg00sqvmRxVH3nizIP8aCoyekI0x3yr23Rq9L4dwouaZWLZpp2Gmy
Myx0Z2vXKuiB1xaq5Lytcx5l+vjSG5Uvn1fa5tfGhSU3xr5bcgKMeHPM4ogZ40Kw5ttCcCQI8/WY
rNQb1a4DEphy4pxaXQ7+LcA0Tia4qppzt2JM1TPIsdih/EnWFE6GRFJx38SAjXdGW32loxHIFcZA
NSEvm1y+DpbZ7TxS4uBME44ok/dlDMeiabD2MPxMaMNkpaHoglBtnvLQRmKzGxhyheXnUxldcixC
oHaZRsY218ElYp1ObKrJB7IVATGFLMAwYL/F2Pwm8hGYML/h56KZPbcPVPRUfgyrigjus20a02sj
sgRNp3evHRrpTOyc4xa5jzw0DjNnJd3puYDhmiCTqi96F5v//JXqZJoiJu2+BAqPYdwdFknsltOX
AaRs6wGovLoWAU++R/JcQGGT3PpGIs162Akla06HBIXe1HhpfM2Qt/ZEBGaWE5Z5qdmeQtkznucJ
U1K7FhPZHY5do3BUc1F09BLxaapgP+6Lq85H6E9TxUhmsSGJg9own5jTgtomrqOF9i1t1qdEThfZ
tukG53aDv0UcJlVWtC59kPIs3ZqU2fl49Hz4ca1fmNZFkmxfmY58DA8tYHFE6oLIgBVaS1CmoXNx
9nQcnfBNBdKIlr2cWLuP7TqQvjNNWEUtKTvn7NQ8yjpJbcxgnjqBVbossQX6tpzuIc7wmV7SNyOb
8HTAMczX4VdhlBQdRKgIHmDUdKDz104yAPuww92Fq71JYIWKoTAea4ywi2p+aDu7PXqcM2VZJGgV
hanWpLy8q/LMykQ/5VSE3XDpYx1vGohJSTPB+EubnbtaJ2+0vJulD+o61SlOwygSrzNOgRQMkwkV
N84t96wR9YWfAUkO1L70TXOxSDmXbAIxQS4kaoNupreaAs8poAxiPcwjYVY9zY4u77rKkaD4RJNc
PI/NGHd0eND04acw20OHW/BuDIAXstW4Uhik70bH2I9uy6LaWRI0DixLpSGPLRW+V4V80LJuOACe
NE9cZe0pGnknzfUli1i9OOPDQkG557TD+ABTMDd18AMZsizVqBj5IDusi7fKZ4Gh/1YrQtQq5WXh
b/09YQ9kWXq3N3Xp+Ss8AlZ5GGB0jnfJG5gk7ya4h3nSixz4i4mYhymott34MVrGRwlqaIfY9y3G
kH6rKYUjbsTc0FuFtxFAp0w+h7OxUBrWGJTC2p57o9YFsk7UbIHGNtymrnVqZ6Au+GugwMhdYVO7
zUlq5YyY7MYkLO+LMBOexppxdKtJnj03xh0UPtlYG75VvXxz87k+maK8Yv/vXirgsWdLrm/2MvDU
wOEYDBQFkyTvkxvlZTVnTEiaA6dLeGyk6FbhHWbL+6U7uvWd5OTdG5P2M+kQC1N960rL9s05ta89
XpStloPUh3sSBXCiPhbeZFbOAM9WfCX1jOD8nllZtdOpbozLpdr+L/bOZEdyXNuyv/Lw5nqgGkrU
oCbWm7mZm3nfTAQP93T1fUfp62spbqFe3UmhPqByEMhAIr2RieThOXuvXfZEck2aaQ/1z6/X0KdU
UXjr7IIdNu5vLZYkWvuj2CO/CDZtwWjFaUCbl2BYbB2lWEN77lgeEUsOedrtzGg+1YAbO+DjKNT7
NRY0oDCjIR6bEFpAuvd6I18PA1P9UtEgjKfo7CTTtLfNExhtd1UZ0yktOr1l2D0dHK5YWRve4jZG
eWU7u8oYDnNJHFlBfTjGuHKN/eCat3DCxILprdsUeriU/vA6OomzHq3NABR5XWfxL5sPGIE2+4pc
W9xZcLqqhB8ZeE6LirSmUaUqcGJ59tUk8rtptcI1dFCjeLVN4nDT2TlUTuJeiCa6Q3RWfGxbJ0ze
WLruKvvKZJ9+KgLOdcVvMVmj9SQXhrjVgPLPJ2GtgZgGN9yr4LotdlNiMJxDx/LtAzuiAunHIxXE
cyitFNlKn52bIJdQw0j2G72s3ScwG1ZA/svHNHs341eDlmfEbOXREs2fEOA1seC2y6vvrMZZDVvt
Ou6WAgInWuEgo3Zreh85tpl2iuydXk4tIiSoYTrqxIROIZeoojr3PenLkqjAjUZktrYRAaXgSe4l
mnk76qdTE877ZgBY0cF4OSJJwguM/4Ngv4dCVjcCqaM7JmJG2l/DuY8eZd6maG3x0ky+QvEXM5eY
nftl4nX/998U8aS0u0sy6ZiqmI4y7xiMfSK2jPc2QG8+oYuHtDifgUxNyfCkKvtJmf1TblfRmfbU
BxEQ+anBObQOmnrJhs3O4Rjcg1LcYglwERt4wxUFJVddjaO7s7A1duo5SD1AD+j5mNHSiG5V6l2L
zPK2keb2G+bBDiYQdiyRVTc6NNwSUFRsGiel6iSDFhuc8cKMXW4igN8HyMtYEUC7+HG66PP0OeIh
ShDMp4B4QljZxiUzxFPbE4cSEOo65GGDVDQwtiGedAZXcXFxLO89M2dxNCS1w1jU+85gcU2F+ooX
9Q0e3LewnLo78hJ+Fwr7nrCu7N6OkDhBnyw3WWp5p2T5Y/TTbJ+H1tNcyPq+nJLmPgrIyxkc5Ol9
hUHcMnbsR9tRWlu/zpubSdbgyZHBK/yq7uZbMRfcaY4PHTI5WaYvNm2YVT5xTwFOpDdZULCSCaVb
jXUd7UyicOJ+VFvLbb4lSaGjKAyayNGnawxcOkLmhZTpqvasTRir93ZyxBKisPL40mmVMgKqEJ4j
YooRUzJU4WZrReldntMa6F2uQAF51Yw2Y+YH81O3BMwMjaRf0XhLIvFRRwLyKaItsk16eom4C2c2
vSmkX2OLVbGwHuJhYl7abnmvjJTdFhLM44BF8YsAPSwc8IQc4z5PMb+ykc+bAcwwCod6D/K9ObCv
H3Qbv6N4n49Y3om9jN9am15qiudxTZtn8XYHwztbDu7Smc+AsDgCe564aKXPSkPgsRXSqI5MImS7
KGHa7ssQoJcTnBS9ITtI03hx6ZoNN+7qTwxkkkdH6Ts2gPYYYFulpSbE+1xhri5UxjBoNH9LURSn
NLDeDUQHIHyTKN6EiYi2fizSHYBaf9Xoelsq69sIuc7b9TQ+U7/Gu3hMWBJ5tUFXwb7vcY2U6XRj
dI4q3yRpoO6wd0y2/giL8ga8fFhJ4cWkwaTeKbboYI+00/GWrpx4KLeWIHUwavikeFS7mVzmbWJg
q88VO3Y9IAt0rVwdwdWgAO7tTRXGPXlANcu2MtckO5qgVnxrJ7W3MJnS5hzXvKlhAq8npeQnLvlu
SHqsbd53Zgd617LtX2gr8M5Q6q1I+EUglDuvUx3cg+wITjQU2Pwt+psmTgRn6Cy0+laxZiO7lYtl
O0OMuiijiio9x12UPHVVA4s7d0+chN+jkx7zAaIYKam72pjcrereexyAR7dV1K3ZdLRGoMITjElG
k/Aw/IkYPdkCWTT0B0I6toQUxNtIppZW1VvrG8gG+r0vjE9r7j6Hqm4p1nCxhKGXr2P7xzFGdfKZ
x2dQw0pm3IuKBfjiA7iTchcnr1Ge39fDxcwYojLnI0gRGSLvfMHwqImah4rU322GFxW+yvTAzjQe
U8yuTffVUOWtLCOI2dpDwkARb8seMaMOkdeO1A1klg40Y0Xy6NFYt0T3LGfs0WFIFiPvZfcMHrfd
Sseqdya8ecfv90ltfEqbwYideuD2cFos4boS9oTf+f0ygCKHsBjSQ+aWdyW40Ro/7EjTfTvV2iYu
mMhEdlpkjlbNoBIHLVdi7m5p9plKl+U7zit7GKNN5t4clHf5ZCAoaNaB6I4NtbVVnBhsvkpHP9d6
QFPd02RNqCDIIiuUfc/Y9rkJoHjWw0+a+ac0T9DnhgJfj7IvtBD5doHxGceQxgNxTRvsCAS+iEOL
N249WxlsWAZ8zO1ziPK1XluVcq9NUe0ihlZbgaCTFhnS9GUad6gDNDBBhWA+Vjm2NROnfBPZw/GO
gIp3w5NQWS8iqFwk2YIY0oVlUoc7re0OWSbNYz/cpZBWV7YFL60foxcsMDUAfO0NOw+4V5KVD1ky
IJU3bCZ6k/ekhu5UIp4+ei3plIO0z61qifYS87Th9izvKzxisaOqxxqr6krBm/1jtXjoEsfZE+do
72fiAtD2Fw4cKcSzltP0Vx+9VU4Vr/tCH4m0ObWAJ+89hDvMG9AyKdsM73XIJHiqzbuIwOCLsJHp
ddzZlTVxtdDi2YatcOTYyw+DE8crk/iWse+NbeNGB6SfLYLWTJxc2znmJEPeuxbBl64dfMCHX0X5
pra1RARjlM/2AJXDmPy152OnLxkhXcBQtJfCZ+CSTuYfJEaUmu1gbHt7+PDjiDxpL4xPyqw+gxaP
eNdT62XIXTGjjJlxKmq9zYdnmMPTXUmT41i6+VfY5/Sfq/ED/RMd9YqErhpJ8Ioh5keMcuvs19AU
C2dgJheGD3//4PPnx0rlj88/5DmnpK9E3bFKGve+8M85TrytzkJjk9TVfOhmyj2UXlsuDdMb4RYf
HAM7nZf6VUoJsabJ7sYs4ioonJMIyqfKQgsSafMaMEJMEbbeo4kH5CRL++JbNMjVPDI+Dn1UZWNy
6rMwvxq0IHaczQdgYUubgdShOYrlxgBFh7KTqC6/sQiy23oyBFTnVPSUQqwZSCBNmq/oJGfV6L1u
w2e/F86GoazxZMm+2Ug9kHePu+HmaV5Ms4SWkUurPMg2xdK2jOotcKikY9Y7JH0fZiuxdrdmvapL
Mpdjv/TOOjPcs+7o3IGV7lfG2PVnF5TZetCxv/PHU4Rpz1MjCJDM/hkmy71kwlzwNlmxMSCjCoZc
NPANa1326QcpBu1Dy73btef8ZhG9tcmHridBLb1Ob3bkHvGceV/wxKKVUy3o+qA7ulrGj3lxyaTQ
11SrLQEYwTFLe4g44IrORevRhpWLm8PIPPYQugN+sAjuIOpuh0nqO7OgerAQazJinuGZGfNJ2/GT
6vHiQ2TJd8IFTaLjyl8NTtsezAytiN3Ye/LFwI3G3TEciA1gBzZj89kKSm8PDAokXLEwAbLoH+Y8
N/Av7jEzPWIFqxmGScIrL5bJqaalOtgcxkCRLLIPgG2gqPMT64ygaMCS9jxzqebTaDdyUZa1FY/R
91wUOl4jzkr4pL+58mjiPLv9/QNt3YdL1B1bXqQ3DbYSOsn8NZaje6iJVSB5Yj6B0Yiu8dhekQdN
d9zZaVH539ZcIYWwyTqOxZTfJQ5qodJbd1PmPOiKITOo5mM2qO+874wTPdfXzsNTygXt6thAl4mp
1qiSHHz/if8JgsX6yvo/kVNDkgqytw73G2p+lo9l+uW7Rl4TOfb0aZJHowSc5FRGDIMd6lrCIM5p
6yIK97FkMuiWBU13kwzBbeTm+j5TtXNaXElzk2T3Rgi2O865/oqsi8nyznapw0dtaCrfpHH2FRlX
a0/Gl4mqeQm6OYAbpFfX32RvU7Uo3m7vI7danIFhf4m0+In6Ga1oEXMnKI6dQ/JWQcm4YLIYMN9p
N74WLaoLRWdvxR6+sdOo2xsxLS3HMxZrYbfHiZavdfrbRSQDk8a1oWZqtxV7YIma3eZSXUH7hzec
fjk1Se1zLn6radgb43M0hrdgRMPkLh6aYeJsqpLwBlHFuI5GGF20XDjHXcJdL+xXWe/TAZVRdU3E
QRruZyMcA0uitTzXaN+r6vNvlwah13CJ0vqGymA6jCMisIY9CaZGfB6qN0O0yFR9RVyE7D4Cakro
JvmGVVBsx6HG4hbhSEiT8+Rq9UAO+4fKaSnPWM2xPytOa9Ny0Pm1uGHAue5s2vkXWt3PdtCEJ0Zy
lL6ZpOdtB+reqWgPlnITRB3TLeD/5YyPHhEnPVGm9U3QCMCQGL/K0CkuYdkib7LyI8BOC/1Xo2/x
yN6Dumzi5ptdxsQlOoA8iKOpo8UeaYOmCYrsWNWMpOqUyLqsGi+tqoO1u9AyUaHdqiphS/O6pyof
iKaug/c5QHJWh7JaLYFVPJztYDCoJ2VuVQTtK0Sfn4bgHYgfZO0lXHUREiy3D2hNUeue0zo1l8iO
BIOY/UhjoN0mfvVVjsHvYI/vfXM0TPU0aXwisC2eQhvxDre1b4l219N0WOhkghlK+e9EZF/GdgaM
OtyZaK7Da2c4NlM/FvOoJqQh81N5RbU/7v2Y6TDqDE6CkDKst8VHWPErkoKzopUCdCmAvFQ6uua5
mPzIaEJjiPAU1AY+Kj95MkF0dVJtusGX2ywhQGBcHIA5WfXrhvjEMQEJqR9jv/mT9e4/eTK+hR46
hChGT9+JTVUiRON+7qn8GguX7oCyTOLulyRS8z52eOizOf+0UQgQNPsNkkYjcCrfBDq30kjuic44
+8Iz2X3ixwGy6bYei3EPTO4cKcBLZWn7hNGscFDUmFEoLB1sU/vlGYiBX6v0RtTErlchCyo1a375
NaJfkL/whpiJNOMw3oUFqZYGMk8/C+7HOXa3XUedNJaJAnVleLhMVjDLNX+pxk2Zjyndqa48GlO9
Tax668W9AQiIYV2pvZ8xXbJ+qvlkzEt6SLyE/zbuXeEkLz75OnSwmQoBNilOC/29T2xa2U4tNrbH
pbTxwvwInEQyQ6/fYTFVoq3XXULkgA6SmuSO+b2kFxGI5U6XRNWGPbJVsMg94X1V+imxQPphl7Kn
CLRMSDJoSKDNgjNcw5Gl7K56Und+nQKPLWojMlrypgZxFl7zNPxxnTZYZ5H87gBYrkOFDdTN+YwG
aG+Fj+pujKYnEUJeKlz7qWsKBMoLoKvsxYabRIRx32Wr9MtrqZ7zJnuVMW8ZUfMoDt34ZzQDVGcW
QmJaJZr1Q5eRblRHk4H9MRqTH2eKn5HRYn/R2G17gra2aX1lIvcnl/ywgGxIOmRJ0XdaT63zhCI4
PwbEt62rAg7gaD6qxheHtP2g+wGqEVHzKm5TQGVpsuRTmoT0JmKXRcXV0uZTlBriYIeaJFusFMhx
zTcAGTigZy5UYdHeDJq6G+y5mHuVmayskA6MksY1EuN9xYhh41EdbSeD9rLFUNvnJrLmsyWQkwNV
C3HozGI9he8Tft+1Hyz9m0EvQFVv78XkjDMA3PcROcp+ipqP0cqZxuC28sHm1PHEVYyDY017iwEV
gEjnRSXJN4maLLKiPik43SvW5JXQt28jKJ695eMroWu2um+vnfsbYP3Y1lrlW4XOcUHZrwvgsn4e
8PWjhqZVwE7mpMmusuVlhqKOJTfdk+kjNl79EOq2enZG9zKTGzf7ufeZ+MfBCz4MyxXnuqb5jDrA
h5odXYzc9e5MumO5XXsPZX4a8jKhaMMWmKfJNQMhgxJQEk9YduvJzKotFyPMKVDjbF4PKRxxQCm3
FgvIBzdEu+UmvTXgxB9niiIP1ZZJdEQODLxuynArPYLp+6LeFCmkZmz3oDUCYhh1GP/QSWOI89uT
IJIjWNp1vUISUrmPBe6CtUdDZOV03q5FibJ1BG9H1eTbKWTuxTopdth3VjVl74qZAxKYBvpX70It
Hiuk6Vb8jnyX8MmZe74I3Ydx8jYDX2Wd6mppToBO0wm/dJygWK3oEyzsaCNmhfc+orCg7cBYMi2Z
WiUOJuhrJPUoHOeuPSekfkWTd9JYRjb2zDlLy3DdW0IeMCc2a2Hl1ipw8wB5JWKOosPTgRN1p1Xb
UTcYr+Qf/Y3ISfdSSQKakGKd3OIxZk60i5sEfZdIXph9LyIRrD2EfOhVbfrtVqexg8jRfRz84oC8
hza+x8ln+yjDqgQbevQTwbGiVRbeRh198yjEJmUDXGsfeWsI+WhNoIZDsDXKj2XRNHn/xyQ9apjX
foGQ2EymRbYfzLTzooc65IicaxJ5Fn6XBsi/n8cednFpQ4Wg69qZzTby75w+ch8ELy+CbX+VloAZ
pWtM1Fx1s5CHJLPvbZTXn53b2zfK1d1USkklLNFd4Suu3ApVN9b0vSrbvecbz/hCmFDr+JwN1odB
a3w/UJSuUuh0CrfXNJRH9CRPo8uMuE9YMFNQFwAnoJv6tjqlwnntk+7TqBoQhfHAq1N/qSh4ASNj
H23T/uqlf9P5QIrAstz/vs7Le10T9LcmrJycNjLCCMuZVsy22y3JGwlXqeVyS7sTo9oaq+8bJehH
FEM+EsnPrDnZc/yem+Rl9vvL0smkmHKxFvUpg/uZM1T2/LEhmQ3OY9EiZaTXRH0NcqvlqRNnhKcg
XOt6JK5KIemKgvdgHEG5gQFGvSieuI/2gN2IsMOatvV7PvxOGyd6Ux9GwfnrREu2i9ZLPtBc7AoU
B/7QfZSBftcRjou6Cv4hohzDhc20Iaz4kWvmb6u+rve8JmD1nGs1RdM2wWrvzQHlxYglCS4E9ACH
qrcHjhBaVFAy5rXuajT8oK8ZleM9hPOD7W5Sw23EnltzDnUaVXFDUi9B6mKtc5gxohbPf2sCprQZ
91Guro3PscKdmqJN8qVIM4jWXocnF9WFqUyxDmnfhBnrMDWMR2jqbABIwLvC1Xua9+XaJultNbuB
3CoB4tQA4Qe+gGaWnWE92A7/RI0msaF3QmQa0/7vqVxGRH1ODWQMQqXnuQj2GE6TtVnaz+SQXtAD
UVqSSL1UvrD/WVtsf2FOTJlwKfZpcsutaTWfrYr4XNkecgo9QBynSSd4qRDoxHH+Q4g6xyCl4hCz
GZmt+ISIsDfRXfi9jcmPUcjfh2EHwQ+X0r/nspE0Hot84wOG2YbKYrBNiVYqCBhMC4+pGe+jdJEh
67lZG1K/W8Z4IZFFPS6sul4OxiV12I/mFnvvUusabB9RPSGjYl9qEvHuag75PrKYPXBDrw7axR8T
uCGI/+VGbg1dcO4y8/r3b0iJ4AFQ6CowLa6r211ZUVkkW6/LBNkqTc0K75bkjVNQ9+naMPmegRyf
J69FbbPUeVNq7X1JmCotW1SZHopEWe5UXfGhBNSxZtU/pnNxG8vwB9U1sJXcOPYRHRWYQBw6jKSx
xae4qituwsK57zDBrZrRPC0VZjLN73MjGCY05d1IEbmRId2OuDjWCtd3bLMk2jIsd708JpzMTCDY
5ZGbcfGPiFZyeTzOUtXhPSfu3Ek5Q0qEhMIzrmmZ/RgmmxNYfbqhJsNmA/cYds4lURuO8Tpkj1v/
LfFSIY4daP2Vjdh745boRGxSM8YGvZ5d5CdViJaCA/I9VKYBhwOMgE0Betyp1d6ELB0O/Srg80wr
/Ca47beDw0rtnAfla2A+iEW5rxqbVnB76LgRFE3Ygqzo9ghCfhxZe2v/xQ3ndyI5cdYEbFRT6D9i
d71GsEf6vpzW+ATX2qLO7u2l7A+Yq1oOJjLvNQHZlCq6BYQQSGU82TV1uyEpXeTCIJWpujOxSXYj
NS7Mp2iNTps2ov3I6rjvQLpsLcxInMzHqaKZj+Ju0wKOQG6F2J+icCdKVW6g6jHg873HWmakcnGY
szEm/k2WdFzc7Jin6Wdo9ieGzu9lRS0fjmB8ShntQiNep4Pu/u6OitgMbpE3Mtv0eqADv2nsj4bo
KSZaq2Ea6J42FOSGSn6MEMuzxyoIKGr/ri+LjYFOB+GIBIWBMUrpsG2XJSGpG1d+ql/aBF25o/ZR
3p3xsvGe+D0fcsdzGywO0zgeFzkhPYlmOOSR+92mVNbz2N3EuLSTyGzlahH//D1ha4OnwOQdqoRc
6mpdw0kZ5m+vctaaPRRRIeUhFjkndp78fKBOr3i86Ai57hVsinC3fmjUgBDACl8NHJdFy7iagF7Q
Kw7HmeJtWOuSnWZocwT03tZgqEVIAi82/OEQjqC1A+uLoy1XnBHLTbNJAQr4BsF9JOVQZHpoLWxZ
cFhCf0rje1ihXK26/BeSKNbBvELFWQQcaD5OEAWAjgwoMren9woIfeA497VFed54Xr7qmBzNDUss
5T8Ps0MOkIqfyVHGpNC/g6E4Bz1T6LGb/in87L6p+B/lwPAwD/Up4W3j3jCgN6W4AtXSbp083xkR
IBrEVoDjaCNvS0hJjkPk3ugyHRBjQWMeR900zC86HrJL7F3SPP+SnaBjXjDKRJmnn315Hw9S7EY2
wu0YRl+ez9sYm+DMyPuMDzJNt7xE38VM/FGTkhpe4DMrJlaTP8q7vsueZofXaojhQbVd4v7rykpA
kKQPo9Bnj+l9reeXHLLcaq45nKtgwlUMcwIqM0xYMux0gHXMJlYKGS62Ot2LdoP0w7pixebU5EbM
Yn3LZUlzFwIqJYgcDga56fdhHY00a1+VBH/bMOXCDsl1WlTRHavqX/WHp3ju6B+jVfbb2HfsfinS
W+T/yUpLflm7yigkrKPi4h65zXzUFS4gQKIoEtvI2GSi4a/Ca/fEVZDLEahXNAbAJOvpSTbL/Hfy
dvOckNrgPYuR2y3RXTzDtoNjNMCbqu3fWoUpJAr2ptj6A6CPxYWNj+7ZMY5NuJ9V/4wBxX8MKLAc
Fs/fQ4rGAR9pPxU0XT0GxbSlHGQAsKmVN363yiPwuRTU+sL7B6HXheW8ZE7Vq9TuaYXFhk8Lm0g0
sVQRDlcmyKuMacqm3GMJfiHrxWQfsaxty6VrHXtKH+OG9KO8qtB9mo75lDrMJBCI3vCIEXwmaoau
nEtNT76UYeT9XW9PR0Fc3DU02clQae1108QXL5jY7S0Ofc8j8py2m78WiQltbuSYzzrqcoP3fdc1
tHpG2TASTzBWag2QHjuluWXcm95b3AiDUuz/P5vz/4XNabrwXS1p2/83PufzP9lXEX4V/0bn/D/+
z/9F6DT/y7ZAafqOy9ezQPv953+M/7Td//hPz/svy2bM79sWuwx5sfJ/EzpNH6ynY/m+ME3LFo4L
vPO/CZ3KZn/0HQXcWEjX/c+/DFQYpbd/gTfBm8JE/e+//0fR5zcacF3L91QWAM5/A3RKaZuupTwT
YZzN9/x3QGecqri1kzFkViXtd7CMLlySusWrxOjvgGtR3obItQ89IWNkNSQQSMTUChpkoyyudF/w
EMDVg7RRdsU57JguV9Vs0MenkN3k2JXMDW38uSO2RjpQioOA9iNclZCsJ5ZXA6C6g6EGhIQwDT2r
YzyOQNB9Yo7drZMM3X1tOIpJ8ZTb36ILUFBKRpvtKkjT8E9cpfiKLVdxvbdjTD2k3CFVBC3dUg9j
ZROPNIc0WZj4GHsoP5FYupOd+GGMj79BjJrtKafH8+IEkr6GmxExmgBDOsa1G6E17qceuVYl3grE
Z28WXSaqGQ+U18aM5+R5dAkY6kK3PgSjUzxPaBdeRdwtyUTFiCxT8RFX/Dg+OYQycUy9xe3AXq+m
xKLrKmzjJwcsdbaN2bRW7UhCMDyQLHnrgpb9uopb/WTxr9y2SMPysdmac7BySsE5588VnO4xL1MA
4sx5US10PuK2cKT529Yps18ZPNIirh8o9jVsgHAwV7qei3M+O+ohbIeSKBe7/jHD2b2Az+H4DboZ
d7OnrR0zz3IzAG3c+HPjHjwjj18ZWXR0saoYoy8bpytEcYIvQO89nPAiGTTNsDkYhIulGI8Uadfs
tuKOwzY4WkZb70jC5RIzzzMRdWFwK+0iuTC1W7ob5HeshtxAJ9dB+oZdSLR4gjVXVhp1Wq28XUDz
gAzSpnqp7DJgtGeX+bqHzLZ2Kz+Dj0e81x4Rx6vZTC7WrdZeqPyBiZWCEAJ8030F14OBtKJn43Ca
pIYu3kZU8lcjNKsHL+E6QrEw4QKuZX2yohZMq/DbLwf8cbopuflTa+cuY3C3IyLNJtHt0uLSpmA1
whPah/pAPsdwo3mK/iS3i2bhFca0Zu0K6gXwzdciUc69zJV9QE44PI8GMw9pYLAkwjT+FQMKvpGJ
1kAecOF9kh0XNhAulP/sFRDtki4W3CTCOETSXOTnMhn9Y+TE0YODcYvrm40GDamdpE1ch9Zm6sL4
UStFHWGmEdF4iGfe7DlI7nvXNE+TKOS9QH/1ZkGCOKI1ZUarYaQdULNU23boIiARlRyeuURYLz0q
0oM76ukPQB73jTkco4k+UN2fTGhyEueoYx4Vkz3aAEERHvM+K/qyHR/cOE9ocldB5HEsF22+i4eo
sVZ2Qidxh1JryVDI/QsO8PzAaxthpEuLa5QmpL3lYMGDRlr0vcfhMLUT9QbCI3nBw+IkMBNKyg4g
hmwT/dTCD+Aak2xrQ4zE39rdhYtf8ulO8YRiSHiER/nB0F8Iea2RPpkOBX1mpqjfPShAdwQymIe+
GIe7dIzEnanwSFKySnIXGsM0n3PAX9U2rxewg0wMhkJd/oCjEpMPz5qNscurdksglP61E9x5tCZ6
qj7p+OUuTZZDPSdLjMgdYxGYKBbuMTDKdB/nIyIi1v9SbCG6SzaVzV4T+R3eAWXmD8McU1NyhXNP
TNJZd4Xj/VIP0laOS6bIeVdX9BTK+VQ33QD2zbBxlJqw9Vjz2CwZR5DPa7iZaW9L2RPOjpKTubSB
XnxqvQ8NxBHfQpizAhtkMSvVMjsBDlyc6ynARSPckEDhEkcOkGNjot2dh7+DK4pHY6Ztz93ZAWvT
e8PZsgeb1Mh4oCPcmRvQugr8UiIBJln0qX+brMw+yxrpOB3DJjnZtNPOqlXdhjKfESHc+giUYM/D
KiMl5pWLbx4kpe0yX8uK9BTMc3XXxr6DarmungZBTA6ol6FZFCNkDZB/0+HKR82a/5JKDAkl4rV5
xcNmXVQ61X9Kz8FpqXLkwoRzcp/Xib+AeW3yr6Kx+hg7wyOvuhuwCsWAtCGaRBPj/C4ciG7Cx828
yDDDOwxYDqngYz9QXIfoPNac3CnABjcHTODhfE9XRu8oIgFk8FOyUgkQLQfrsa3hzq3pn+pk7ZqC
i3JIbMEb4T3hnZv2+j1qi+RFmBOMoTIl7rDRuFUHppQ0Reb2OCYWXifiApC4epk+9R1jUewX5AzN
qPK+PJUCrU9q7584UTgDalVek870ZlLV6B31Ep8Ocyg4KESiQMmmhuGEUqP7D+Lc7jOPCIRWGeaH
AzngyGILn0nnUDWVWlXFIFYoYotbAyZ5z1eKAU9y3CukujSfreQP3b35LatcQgpne0wYHVo2EJbI
oclluYxYMNn+GYMyfU3s4SWkV29wPOFiZwtxSTQK8CO/TXP7ooMR2URceVenVOLoWJNzEBiTG7yA
hbRRiSTF+9C50KFJu/3Tjml7kRiuj/4UEV+HvOghH3Q1kJQbCI2GTcOiYWKNjzDVDfHGbHaHMnBo
dshuukhZg44ET9xnSMTM+ZJ6mfz2YPI+FFnhTLQsunCN0bo5t97kPFdRbB4Dv0++8sT9EFVqs5Eu
rciibbPH0WuDh5wEjlcZCthksROdSBNG+NPq9lTRJ8PBMAHvc/tB04KegwfKBXXOBY6WITJSKgKE
Jq/V4Kg/VRU1Z0rC/CGS1kjjF3CotzLoEFursuicj4JFtqs7R31J4dJdSUjL+TDMvEOvTF8Ys/Tg
H7wiycB4J/19B2keXBVUttbop+qYmC6KaERUztEOzaymg08yie8FArFO6YgNd6BsJ7uQ4CWExWdN
mjaIUcMvTrZOp9e8HZ1vDC7dc5eE7aPBJQlSQTD/lJmgmRUMtXmGiLX0tUq7eXGRuwIIqNDv4C1y
TphTpw2FQfkeEX706YNxOvEIoHyMgbNTZgeDMoh9FCiZ3Ty0hAM8hFa2jIrcHnl4Gr47rmj3eKe9
bROG5TmTpvHHNHgPdoIAsPExxaIM7IDEOuTl1p4mZ/Fulqp5t6DKgZ5u+mPX1BENOz8/tTM3ODR3
Lr/8mDXfhj/b0caJM5CCAzHPRYB2AD1sCfWY4TOKD/eS4ETm2VnqSjghFNS4wtRZls2LaOr6vk9J
n+dJm59x7RsH0t67S+4z/xzAPXwlCjWgn5jeYwRdEpETw7ANmmkJzijxjoNskPoo7GWcmG3/MFXW
MnIVtXlJvBEkq1canz5QTqjursuSnHw8SXDCcdzovPjjkkx3a4bEoO1tQVMJA8jEJX1SmtKc3Hcz
c7wQ72rvHKsW3NgcN+XTwN3hZU5V/8Csur5Y9WwRXB94F9vq51fD6tBIVaO/R6GTXLpZReCp+vjA
bTvcRXEgIclSlA02lv508LuPGuXx1zww8zGnWV+DyhC03RGT1RONp80AU2pLKYLl2Q0dxpcD32kG
dQ6Vwvpsczt4afKlfywoFnrbwIwGI7E8Bxp4Cx5GqVH1mYY+g3TnY6vjHD8IDuj/ydzZ9bZtg1H4
rwy7t0FSIine7KJzkjZtHdeN0yQ3gpu2kiVZlmXr89fvUdBuTloPDboBubYgC69Jyjx8z3nOd7QI
z7sWvElYJsGdcB1W0nDHO5j2HXvrzGiYSCJIr4o4k5zLdm66b/rsOkhFd4FtVJ7ksQhuTB6zmus0
l/iwtf6iy3LzYVUlowvOAolwCvfirh3l8m1B9D49xGtXLqMuXJ1laiPf4QjiC8N1+yaQYcu/pm15
Kci1XWa2oG+KjotJIvb+TBg0fjzN0uAT6QO3ILVmUD3pP2NlG6kTwEZsKTLeuXMTQF+3O/Vllebu
HOMhKXwpNhFw2HjQG967VyXkqD+Rtyuc0Ru/OOUwzFtkSIn1STzK0qsaPMqlTbrVPPbp94GuEpAr
FucNp6e0RM1Suy8utp1OEEawLLwsE7XCQE6CwDxC5WNnpYnGz5D/z/ZFqOcVSeEfI4Npx629CNZg
ixNWboM3KpLQlrJ8tzBiBL8S2wUwM1EvyjaHdpqZQT3t6+RVgwuNsKVw/Srve9ZZ+mSvy5TTK6dC
/12lGnta9Il3VZa+Pss9WU0DYGrnLTvg01XY9FMVfWZnpAWKvCDTk+hBOGxy3ZOS16X5LN5GOHxF
mukZxCy6PjI6y/F+rev3Wz8jIFug2Vz7KRgemvAdk9Gr8uRDpWO/f8E4Dl4nHSGyHgZHTNbhqGfH
UKdQiKNo1pEisNilQTqFXIBbcG06fFqYW5ttks0ItiA1K5C3jbP+RNbE3+ltx44v2e/I8FNdWZOW
0jdvJbN4okUSXwiSksFtqYouKRq2bvqhpx89nG5RYcIpOQe49VkhCLvdakvqyDqoXusYUy1CfzPC
c1zY9TBSGYacmmBg5tXWvtzgTeSPia/iCRjgOpoYGvtuZbgNSXIqCkiLtcUMAuG9fV+QsvKRMNDw
1PTV6uZ/kZjO/nuwy8CEOUZ2+VtDGQgx9+LJJbTT/UM2zE9d9E2M+fGNHqBi7jZVvh/AM9Fqkx+i
YqR8LETdP9I9pubf7pAteeLqExQapcaeVhoxSTvaVtEjf/8t2+RkAt9/bN3YM8TIaYMFUwoC0w5/
xB8/+vw7Ps6xOj2hBMtPR2g5PBLK1ANYzpEaPLrFPzWQemy1NogCkrYIQ0Lq4xo4wyZMKT/gqOI5
1uCIKvnkQtgx5iJj6cjHNaylQ3h8OBiEcEiCysHzCXwveG6DwTrhKQ8l85fGA3PCOIXwOqCQtPMG
/fWwDHJMzJ/wBNqtgWL0/MqAbCvtLxZB+mMrha98n4JKay0rzWERzFgalgTtDRcEHCc8t7HAJkU9
xmg9eUK4sa+VCJj9AzILR9B3RSAd1Cff1h8+HFBajLyD98fxle8nLvqKI7vLPi/LP/4CAAD//w==
</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series layoutId="regionMap" uniqueId="{3535804C-8A53-4FF6-8C7A-9FB7495D33E8}">
          <cx:tx>
            <cx:txData>
              <cx:f>_xlchart.v5.5</cx:f>
              <cx:v>Revenue</cx:v>
            </cx:txData>
          </cx:tx>
          <cx:dataId val="0"/>
          <cx:layoutPr>
            <cx:geography viewedRegionType="dataOnly" cultureLanguage="en-US" cultureRegion="IN" attribution="Powered by Bing">
              <cx:geoCache provider="{E9337A44-BEBE-4D9F-B70C-5C5E7DAFC167}">
                <cx:binary>1H1Zs9w20uVfceh5KIPY0dH+Ipq18O6bJEvWC+NauuJOgiDB7ddPlrcowZfFnpqeiOkn21W3kMjl
ZCaAA/ifX8Z/fClens0PY1lU7T++jD+9SbpO/+PHH9svyUv53L4t0y+mbutv3dsvdflj/e1b+uXl
x6/meUir+EeMfPrjl+TZdC/jm//5J4wWv9Q39ZfnLq2rR/tipqeX1hZde+K7V7/64flrmVbbtO1M
+qXzf3oT2uzZPHdvfnipurSb3k/65ac33/3Rmx9+dIf6m9gfCphZZ7/CbzF+yxUWvmSISaaIYG9+
KOoq/uNr4b9lSiCCOFGcSkrkn6Lvnkv4+b8xn99m8/z1q3lpW9Dnt38e/fC7ycPnV29++FLbqjvY
LAbz/fTmsvqaPr/5IW3rze9fbOrDzC/vflP1x++t/T//dD4A5Z1PjhziWmrtq7/541/V18Q8//Bg
nr++tMmftvm/d4vP3grGuGDEB7dwRej3blFvFWdUYUwlI8xn/E/Rv7vl35/W695xf+846V8P/1VO
un421XP3nEMQ/adg49O3wkcUU4oJ9oUQ5Hv/8Lc+F8pn5PAHEkv/T9G/++ffmtHrrjn6qeOV63/9
V3nl9hkS5nObdOY/6Rf1ljKMJGCDKsV8X/zNL0gqinxMD1/66nu//Jtzet0z3/3Y8c3txX+Vb96/
FM9V/Fz9Jz0j3kqEuOCEMomZr5xCo94ipDiWWDGp/l5o/q0Zve6Xo586Xnkf/n/tldfr4HEK++4v
/s8rP2HgCEyY4r7yKeSo48qv3hJOOBQfBIkM/a3E/FGVl2fzujP++Nl3E/9/XOKXy/9fjdEWysPu
t47qqAM4/e1v6kGb5/z0uwrznZZ/ZprLrz+98X2oF3/1aYch/vjd7+XhO9v+9fcvz2330xsl3kL6
8n1GfUElohxS2PBy+IbLtxgRqqSkiBD4V3BoVZsu+ekNEW+RkD4VUkpfgsOhnWhre/iKvxUcUaKk
wIL6XCn8Vwf7UBdTXFd/2eGP//6hsuVDnVZd+9MbGEf//leHaXoYRFAuFUHw+ZfnJ2iO4Y/8/6Vw
2vO2GMWuY0mRBPM8TR8TzMffe7jfW7hXhofs/drwGHQ+Hj4TXj4NYyV2pq2K+KotMuYHApn2c2/m
UQWVP0Rm0/mdSDZHhn9FImSlVyVC33ssUZVzLm0e8V1pej+7xwVqpk1CDnJJwYS5PC1mwW74oPCR
3VqOeDbEFd8lk+5poNNZ2iCZcf359PhLhoM+8Xh8oRqkMzXxnfU1veXKE/Kp8yp/uplkV42hJ2Zu
gnJq9NNpgUsKHex5pJCWSPfiILAvlBiv6sRGdkNbm6S70wIOM38l0vBB8JEAmc4D6ixhO1lMdfYh
ShPS9QFSecS2hjRy4gFtWTG+Oy3OP0Twa/IAuMfytCjbnLUT29k47psN9HohKUez6SdVeL9Yy8ds
O9FhxIGdhHeDcyRJsfFiicub01NY0hh/P4Minsq+YAPbDVBXN8TU35J+umxQX2yHMb49LWTJb5A7
jtWsAayDnDq2m6ZWfIqNEbuJoALamr/S2CtoWlLBSQ+FzFLeEsN2OUnTFwQL7Zu2pSJAhPE6oF01
7U8LWnLXocH7Tg9vYLpJGNt5cZQE0ch/xqwTm5ircjMrrAMb23hbcNsHuBw+5F2/PS15wYC+kzBM
MWRa44btutqb553xTRZvNay44zMFOKkCj7EvpyLjO47iYgzyPC/jzcjKNFoRsJAr0EGzI2SVqh9Y
ZmMRdtQv7ZbFfNCPpjVefk2aWaGrzkuUeISSQfh56c8/xMuRSJxNXlW32gurehL8oavl7L0THkXx
Shpf0Ml30lErkUXDyACzIqLhkCZdEXh9kk9BmTVm4w1jcpFkM1kRtxQEjglVndPC4ikKa0/O5X4w
vu53Y1rWfXg6yhbK0qGNODYYoXUkB+2BjzqLu4uK1xXazZVfjDuddsO4gtclMU7Kaeq+ichYylDj
fH6fmym5b3RnHtqsTu7P08RJOEM+Sn9ATIXYG9Md9Zskv1aDhPqUM5mPZzrESTyJjHUuhZahKeh0
6ZUzulexb4rgtBIL/kZutonSCYGFeGhFg8cAZSP9hc+1Xql1C25ATk6xvaiFRJyHfQFuGPOh3UEx
r4og9a0+z0LISSs2JdVUTJkMadvn6a6Y5OgFLZrSecVGS0o4GM+Vxxo1HlzQGKL2TWIztEultt1V
7hVVc6atDuKPUonAE2l9b+RhNJXzLVZzc9dOitxOPStWutAlbzvgExPMHyEmwt6AzcKETX63rcbC
IyuwWyiTyIHdmE4N77ARoe/FRAQ1tpxttbJRHbQl7mWQWWrSFWELqRE5AJziLEblAI5nZa/FHlnr
DTcFxn2/rWOR+nc56wW6kX7nj7+chssBFq/0UshBYzHGkajnIQphFZL4d3VM5/ZLi+dE77zZ1Pwx
z3ARQ9Ipku4GZVjjTxNVhD2eFv+6/6Ry0DpFHNrf3IvCUnh2m9ACbwYu9Pb06AutB2xifB+BrO/G
tMGNCgkCZXazH/XdTsZZMYVxO9n4o/boUF7QWVbsboQVXHWLYcGWfZI5ZmwFbUs6OnCWVcZ0PaQ0
1CJqyYbP6kWP49CsZIvXI1QqB8yFIdyfxkyElKRDGE9DtjOyqJ48Wc/hWEZ2Zd2ypIaDZusbLrMs
pmGM5uxzJhvvIeqLeCVXLI1++PwoVzQkrjLPEypkxYCyjfVlOQc2NVN7FrZgPfy9gDZtJoZHI8Nu
GiJ8SUWH8c+NJnS6qFKrywDPXMdfdDm3eMUzB8v8HVsSlvHf6USGqoA4MjzkMiptMMOmjg7mPG5e
+gkauZXwWpLiJI2ZznljOSwOkrjId7wrk22lY7xNfH1eDyWVkyR4pFCVNeMctjbuQpzyfltoJvan
UbrgeunkAO6jxBuhnQ0znJYb3PnZNppqfF5gSScFwCqqln4KUMBtUwUo8T9WMTUrHl6augNtn+uK
jkU8h6nw5sehrzDZ9rFH13rlpfEdbCeZ7TQx0xx6UakuPUSaPTTn9EzTHCLqCHNE90x3OYzeRZhu
aAnVbEJ5tBKXS8lXOpCWFZ5lL8Cvft5uyWAviDfelmX8iar83Si90Mv5Xuhxg0txeTqUXi+gUjog
z5Bn0BC14Gyd/YK81AtiO05BQXUTRHPcbFRXrIhagJ10wF1FLJln3xvCwWMvsLzN+z3tcl2F3SD4
igmX3O9Am/Sir7I8GkICAH9SXZ3tfFrnK+3+AQGvpCfpoLqrIPkNMx9CnzbNDgD42cvzm0HTLCA0
+tTWhQ1UlK0E24JrhINyvyuLSM6ZDVvGvKA2hG3jGV/k2pbbqDY40GOxotiC2YQDeaj4UZ77pAub
Oov8jWG43YhkzJPt6ShbcL1wUM+iuM29GfafIOXrq45zGvRlXVyrKq9WqtWSCg7wYePW632bdXtj
46F9F/lxHt9oWxUv56lwUO0I+rmf9k3c43E3xnbeFNP8XgitgiIS8XmxKw6aHUlgmZdTKaN+1xQJ
bNC2FgeNUnZl9IMdXondw1nv8ehEZxRHmex3uvJ+iccqCfpW3es2u+o0y87L7sKBeK5n43kt/0MF
ihscsJ6vqbDkYhfcTEZWJn6/U4NCAT6M3p5vIAfcOep1VLQwejO3ccD09BBrfmdlbgPOcbbihgUd
Dgcfx25I4FyxRhjBhgrFLzWp5C6i3nye+bkD4xyIQTKNYXDZynI302TaxQNPgK1yav9zIR9xB8Rj
B9tPxZTD1LG5oMq8GztaBi2d972mH1uB8hUbLQlyoFwmGlc1QXYHJxXh0KK7LG8e2Jj9mhBywdNy
Zbd4qdxyB9LtbDpdJ4Pdxam/J9F4I3N14RXNhufeRWzQLunpY5mybRPRM1VzMI4iZsiUeN1utBP0
D1koMxoF7Zg+09x/J9S4P+2rpTBz0N60asygSbe7jKsk4FlaBNZgsaLFQjrn+PsgFiTz4tRT3a6m
Ht/HHu+Cam7FPeTCYiXYlhRwsD5aiisqlA1nHyhtgTeXebGZx0SI7WkLLQWZA3fcjKq0Ou5Dlk/6
SRnG97qU4As6+wEyit2WkyzD08IWtGEO6v00wqYeSxvGUVtcqaz1t22eTbvToy+4gzmwtybSJJ6Y
DTtFPrfeeD22ZRpU0lsx1dL4LvDbKSunyevCNPHuIOv+QqL4Mdfl4+npL1SmAw3sOCWqNC2FX4ku
hKPPMkiGGAV9nTz1Mr5SeUbOi1l2UO6oulZ56xklrQ1Nym4bg+oANqPuOz5+PK3FkpEOrj8aH06y
B91Cj77DJt1VbfQunfyPmJXXp4dfSlbMQbRMh9iDFmEKaTSjkIxwVJxHeRfMfl3s4jpLQxEZsqGm
q2/HdI631JpyxXZLHnLw3sfMJjmMHBbQHt5NU1Fty0HhC2+SYq9lYVdWCEtyHNDbpsCoiGob0jS7
z8u8DygGXTXmAW/Ut9OWXBLiAD+SaSP61Nhw6LUOfDPfl6VOA4H1Q5Gk51Vi6gBeVZym2iu7UPrZ
C7csvYKEIx5Oa7AQatTBO+5wZ4BrC9mkH+78Nr4nc3+t7fh03vAO3GdaqyxKchsio+sA1/UuGurP
RSPPnP7BMUdIoQMdh5TA+NIbHvIq2g9ZfQVct5XKseBf6gC9HqIo7kjcQenzHnvUjIGVI6w06xRO
BEi1AomDMV5pp6kDd9/XWswe9qBb7K+7kgZxX3+IhL+Nm+bO4malR1lytYN6L4Elh6nBVrmFhi6a
d5i0+6hMdqddvVCXqANsqoeJjHDisKvn/sIM+JqyFS8sTdyBsp5Yx2sNi1fid5e6rS9KaBdmalfS
4dLEHRCnRTcm1sLEcf0OaThCVi9nWYQ4wC1UZvScg1/9Wj7jqLnLlThvhXpgoR/HvW36fJwG3oVT
m/nv56nDYWZJuz098YWAJA5qJRCtMlSoLvSj+zyhYd0V1xLrUCD0iFt8XtgTB7sx7mJPU+TtIB8/
zr6/8RB/btq5CmLUBNorzgtMcgiroxwBUd80BYKegM2D3sDRW7OhvRhWsvOBSPsaeg/E9OPhZduL
jrLe2417GY6XySdKA1gRx59NF0z3/a7a1d62eDQfonq7ttO2gAjiQDmJk4Y2ydSFSRPfdij9zOK2
CGov+vV0ACyN72B5ANbDNFVRu/MTfZHCGcc28rKnNJHTiu+XBDiQNtYiOOsEAbJgD1JXvwJt41Zy
dV5Z+Bv7jrIJNVK1O1OShxHnvxa4uG0FWxl+IWO47Dt/SAUho9+FaiD0jtesvWjoyFfQt1B0sIPt
pKV9AR24tyOz7YLS2l/FXG9U5X3wU9Ke5wCXZzcqS4dcQQIRGA3pBuXAddoyaeZiq5u6Xev2FvyM
HYzroaQRnI51YUz1szf0HwdWf0JRsdLuLw1/+PwI2j0hyHACpqpoCqcih5LsFdCOEzt3K95YEuHA
2yS9gN3/EVYUOLkxs/icpcNtVMkPp5G2FEoOkrNSICoS0oZTQ25N5qW7lMo0PD340twdGNvYAL/V
9rDYYtOWInMpudwVw7zCw1uauwti5lVTTMo2xJjhDTbksxr95swAdarylPgZbDx1bUin/jopyFU9
1PdNX65AeAFkLi0OwzEnMIY9E+ZD9JRIflVk6H0N0980UTPvTtt/SYiD5JoNleopCGlUSjaR0hdS
xr/wuvzqVfn+tIzfmE6vdI+/1aUjDFiN2zzxBxNyvw7LFsi/QHGfAlqyr2Twb5o+UtsqTi7hcCbf
DEmitynS76jXNWEZobVFykKoucS1wSOQcakFdyX4vu3Yk0fF+1aRn09ruTT84fMjJbuBtInmdRtG
HgljzG5HrS9RubZ9t1DDfQfkfSRznhXUhEOX7gQeyaaP2seYGBtgmd62zGxP67EAGZeuls40as2Y
t6FK9Can010pz+ySfQfsg2dwAbwVEyZlz2xgBM9uG67HYMgwbBCenv+SHxzIs7waq7xmYKipe/Ag
yRYJ/ejp/P3p4ZfM44B+BCJswWHvATJK316UE+o2wFMlK8ZfmLxLTotxwqCXwSYsqP9xyLInYO/v
qKdXYnRh8i45LRkbnRuUtCHDKR12OK9Vt4nhCDlfmf9COnGZaTSJY2llYcJ59B7TEr8vGv0wVnU4
VnZ32gFLJjqIPsJZkbIGdgRARBv1t42Mb2s7XnTp2sHa0vCHz4+Hl1NUNv1kQkPEF9RL6Pkl7h79
eEhXatKShINzjiRg0SPWpxCgdpjaoCn867jRRQCc/5WV15IAp2CXY+R1Y5uACjQ2AeH4PkrQfWLU
1/M84MC4M9RaqsADkFCv+wlf50kVygifGUMOgNUQFzZrYhNWefozsM2fGqPf8T6+183aucRSmDog
hkN+g6DnNiGCs0CWF7Bsb25GWd4MRu7OMZJwiWuw7dpFfPCasOXyI4/5zQRH/0XefDpveKduRyMt
81hnUFLBVoFq4iGImYw3lrZn5VGhnBV2R7LGy2rVhLkaP4zj/Ghw/mg99eG0Aodo/3tPIFxWGkKw
OKwYakIpC54GSdYA0sa6fHd6+N9qymvjH8BxhLIsU9ncZxNMv9EfZlE+GNncpl77K2m8YYdq/iEV
2G6qhrAgy4UNYMfGD4omO1M/B+V9xnhUStKEszJ447f0rh/iNX7ukvEchFuvkjUb6yaM2Zx0SSBI
U+sXqfp8ZT9rSYADcTrVSMGpeRNOuu106PtN0wZRRJu1Q5wlAQ7Ip9xaacpIh4zFKN7mo9A2sEoM
ZqU5fx3iwqWk+SVGdFCeDrNo+Ao7lzcj79pN42d3yCC9Px1lh2B6JchcZpoQ4yhRj3RIcvOBpRML
EG/NhsC6fkWNJQkOzrsCuJstqWBja56rl34epyt/xvlzPo3VGhNjSYaD9DE13AwjmKpOsjrouNnq
HD+NhX8W3UZIt2Ljeig9YXVoKqkvpha1+6Gok5VqtxBJ8qDVEdB70pNJF8PB0Wz+iOoovoA7lXrt
dH5p+MPnR8MTyLIMT+BiVUVNuxdWEhqwqOZrq8iFQHUpaXA6mteV7nUoRZWFLWxpGiM/1FX1zGJ6
Xl8pXDKayEsMNHUDYUS7d2ncPibd/FHJdmUVv2QkB81xNA2kKOImFJX6XNWDHySUrh1lLg3uFOum
nIT0bKnhjpNnPnvcx5c2L/vzwselnemuSzJBWB1GiG1gRxdtTcH57nR+WJi6SzQzkweciwIGl3XX
BXHFLvNqlcR22KN/Jfm4LLMmHYGeKXEdZtmUeh9iMftNGWS1icgTR5aYay+JONrYSMjpoRWR0JeN
wlxvfGqZvLQNzv18Q1U0TCFcuiHDdhimzDyPkpfZtoL9biiUeVdll+UQxeYqHuGCXOjNWcIeSJvD
yasimPefUZfn6TsV1ay74KwVcps2HE37YVR+uuOMtNUvo6A0eugo97JfUcxz+7WoRAI7eXnXlHcc
tgj8wKSZmK470lXDbtBmnLbawJsET2os8QSU36gxe78ik72Abdg5vhhUX1ZwMUBzdDlUUaYua0FU
9GTHMfGvUROhCDYZLJHVijsXEqVLOGqqtIO7EAosDpdVA5Y3P5uq8YMpsk+n42VJgJOJUWrgDrnU
dWi6hsVbNbH6EgMn8hdYFuZnpnvupGO/Sv3ZI5kOeVyycZd4qX7RNhm/Cg9U2p7WZCHyXbJRVzZD
5CUdRD4tvgFl9Ip57XkXGgQ/yDxKydoOpm8mUcMCoebvK13aT/ns1V9LOg2/TDWpv52lg3AMVY7U
QqCSOvSA6hDUQwW7z1N9Xnt9eMPpWAkg0E6wGih0WPDscz9W98qPryKRfjo994VIctmVPZwYjgWG
uTMbQVEprkStwlmqFfcuDe80oKwHXpdfQgxhpcYg8lQejGP2FR4sWOkZlgQ4DahBMeE5HDvDTlqW
BTVULDJ4n3lm3p9nH6diZXDhva8EAijDEydANPeKPVzFTC9q0pVnVhanbiU8RbbCvA0FnOpdzvDW
Ayz2DV1JFYeU8Er2d5mVpoz7vtc9AGw02QZ42tk1rHDmXTMafDmRtLmxPlo5ll+S5Xi7Z81Megun
q0WjZhmQOBVweuhxfNPkM2mCPvXYFIxgwOfT3lnKHo73B10VPhpjaFdk/dnWdgjTND2z4nPH9VoM
UTbHUJTJ1JmNsj6Huj+g81oh7nh9QHAZn6Ww41XVRXGVyCq/7vIW/XyWYVxmXZtVcR7VNcC6suIq
qQj6DIvcacXPC2Z3mXViLJu5bKEVzaOiuLSVzOA8vVujIB7S5isRy5zihklhVXrIeLKUV7TQd9DE
fSbp9LPtyrXDvCUNnJTtG3+0IyyOQ2+qyEsCFwpe5tKW3UrSXhreSdoMkypLshxWrVz03mWuKn+D
omFgKzyPBdqbYAfBR6UNbiZHES9kFQJjq8sf0mqa5CYSFdbboa2993Fb3nlS9HjPO0gwV5JPZrpK
PMbqlRhY8BJ1vFR6HooHeGcknAegJ8L99LBK8CNP4lsvxh/OimLqeKlLChP7cBkqhHelCNwj7wd4
4sFUZzrJyVZGEOh+M+iLh6lJ5MYrM9gFLZNKF/uzps+c7MQRmWE5Bf1HRExW3uRjK2GbZ2y6tQPd
pTBzMtSMrIGb3bgKCfFTqKxDNlDYpKK9Ck5rsFBdmZOkeDuXpsIgoI3TT22XXySz/QhXSr6cHn5h
/i4dsOjKqVN2rkJtqnYzxuTb3LG1uS8NLr+HSNzMftvmogx7RPcFzq8wbs9rOlwu3SDgbcsKLBOm
Uz3fxMgft3OnsvdUJngldhYs7xLp2oxWNa38MoQCfif6+TriOEzs2tnCknGc2I9HOOHkpgZkZR69
IFGSXhRan7mL4PLnhpynss9JGdK6TcOJzuZ9ndH+IhG2Ou8RJ3je6nv3UjXCUyUVKqFrqjKgQsmL
yMfvmmk+M/c4oW90FceRSsFCNBluZKfQFuoQfjgd+Qvudfl0asinfvCh+mckgUvEilE2XyZdRqft
UHi1+HZazIKbXW4dPJgUSU5iSHHc83QwVkoOm9xDqt6eFrCkx9+qQNo2vUrLEBf2qaj9re3QU+xH
u9PD+wdvvtILuMQ6eKukk8iAAqxot9JTF37VPzS03KGk3jT1uK8ZvZ1I9A3VTQD3iVfkLql1+Pyo
vFaZlF4OXMpdOxP/guRdvO8nT7+rEladB3CXa1eklW8RboswtZHe+21ahLokLOxSJs90jgNyPXsl
isqqCPu5+FI3xTX2gO07RfPK5v+SlZz6Zid428lOMHFo+mWygZvo+nMqmLmfC1X355Wgw8N3x66A
p5GiCJ6nKcLZiF9ZkV/WSfJOZ9NKJ7WEEAfmtEdwlA5XSuFidB1lgWlI8l7Ybo3JcMDBK/Hr0utS
3FZVEh1cQLII7h7o5mpKuk/ZQOpdkXs8iKqSrkQUX5DlFLwaZ3acDagC3e1tlqI0sKWBK3s+vIwF
r+6s7aosWMyl2yk+i4m10PL7Q+dP29QC9zWQHDftynWHhbByiXayHyIN7TPokfBp6+eE3rcam80M
DxGc53Xs4HviKZw0DI23jf14rK8y5KM7jDVbu7HxW3S+5veD8Y4SCKcEj5xbCCu45VDCfdIGMXiV
BN5+hIsqPuv3yajrdgvn7ygPMxNJuFeVyaT+6DO4/aaLWG9KQb0nEY8SjromYAZ2O5Eor/ika+wP
+0EPSbOxLBu/kJLS615n3dWUJj3c2LNDoGaVpEmAypTO7xMfrio9miiZp/sEASH2LtOJN29J6SXt
LamJURuCo7pfaeuWHOjkHTbzBh+ute/iCI7RepWrm4Fn5cVAUfbxdGFYEuGknsTLSD/3fR52Gfu5
jdAW4u8x96YzQ9BJOrCYnUqPD3lI5lYHBaaXzdx9Us3a4mkpLThZB57jKeO5HXPYrqgKDPeHJtPt
1ARcjO1cNt58JeDOtrxslZedx5YQLkvQbxTjtGc5bFJ6fEfzodjHTbnnHA7VO7gitVITFpKQ+1Re
AnvcPjEkDxsdp/BWqAcJCE9Xuqr2fGjXDm0X3O8SBX0UpzY3Ng95YdN3wFmn9zKJx+cx872VXbkl
EQcFjxCMIiVirJt8144k59upGDv5raV67i7SAS4urmSiJXsdxB+JAa5EbHsOr9/Aq/15vrds9IHl
BhcG0nKWeCP71QOspT0DlxkYJ7BvE5kiD1H5LZKfgCa962byTWdkOxp9mftyBxygu86sbaAtHDy5
DEFv1D5sSVR5OFfeReInW3iLJ0Ad2sxNF4x+ucNFsx/luUHh5ARBolzOhVBbeBhHdJeqaNm+lgqo
CDzuC7QS4Etx4aQGBmPzFF5p2Y611TdjndJNY+vqoYAOe6VvW6iwvznwKCbgabMmTSc4QhOCdXue
+vEm9dDawmlhdJc62KewYUqsn4R8InJv0indZEX87XReXhrc6UEQ135RiCLa+n16hSIS0JqvGH5p
aGepcXixtIXbO9F2nilcmYKO3G/C07Ne8ClysD7Bs35pC6/MbvMUX5uku1DNg8nOq4bIQTjwKJGA
kIm2OhuaK7ifmO3H1HuKi2x/3uwPBjsKl4gJeDOWeGo7WnhsWFa6DYiH2K7wkpfTEpZSB3IqOrzA
ayIGz+CEVWVecNp8gvuJd/CkwqMZyT7y+P3YJ30At3heSr0WpwuZ0X0wL+Yi9nps07CYcLHv62i8
8hvIji2J/Q2cSMqVRL+Qpdy38rxphLPU0qTw7Ca5NoTeRn10M5BhxwiB2+L6BuJuDip73rOVcM/s
e3eNGWpsS2q1hZ1Mb9hXh5sr8PCjnLennfU6TuDR7+/HT4Cq2xS0UnAQzm/inu0n1vxy3tAOuqdk
HOMyhsau6CzcpLcVpPKCPZ0e/HU/cJdH2MMNibmO62hbavFzNIiN13+S7ecS9ipIhZ/6yW7Sco1M
s2QkB/EzvFbV9p1OYe83Rtsumey3yFRqjXf3ekLhysG8Aro3FTlTW0nrGQednzR7r/a/2T6avZWF
8ZIKh8+PYG95FVWiIQrunM/BmD/69drB/wInEv4PNd8PTfnsw0NtcRL6k0f66zLPSvIs+AgkEeBP
mKtkYsDq9eApc3h3dx6Rehw6U/9vzr6sKW6di/YXucoaPL166gG6IZAAyYsrZLBky7Nkyf71d/E9
3cs9HKrOWyoFbdq2pL3XXsNURBDm6p9itzM/aBTo8yezho++6ruT3XkTgTuMfmvXZl2f2rXvZNlE
avSyf3/3PrrAu0O9l1KHMRFRbpLdC85x22+uhIs6VOr/foF/LvjD9yzDWbdmX6vRFGaAIWZbrfey
6q5tNf8JfFua6TMJ5z9vmnDr/3+fHErGgI2sw3XGRqDG8i9tU/fpYrxjx6NPiOkfXeTdNjBGK18q
jYusxrap15Er3eVp28lzQpZPTs2PrvHutOfCwJ3FQAzQ0L3s+/1+qdeXKAz+AEx5/fdn8sFDf083
HNoYoSas0sVKRZfGngdHG8f98r99+rstoI631ucegxkMBLrp0M71VUVMP/37p3+wwby3xOOA2hgJ
J11of+lTGVbgpOmEZCLmn8mgPro97zYBOVsyYDatiwquB99GOcPRK/T36JOa6+1l+f8RkvA903AP
hJ20WeF6POMFNQvc6f3gQmV87Ed+7Ov4WUSfiQc/+irvljfk32xncbAUMiFdGfh9nwHf/cyf8IO1
/d7+jlnKdtXqpZiGukCe15UzUK2TZfprCPRqzfb735/5B9d5z0A0doJhXLQtRUXUgwzr+y4SN2qc
7viyPb4Jgj45WD66zrvlHbQm9NiEJ2MJuZsxQsYY6kFZr02jvso3+Rlb5IOn8p6X6O1jN1WKwWcK
WqY8gZ4vwyb/mefaByvkPSlrh/Skkuu8FNFIX6XiX2B18XcY6+O/P4yP/vh3y1t0ohuGkZsiSESU
epSDu79XQ/Hvn/7B7veelaVIC87lgPZsqIwRxTabDT6sppNduYVUzSWfR/qZ7/xHz/vdQq9WVnHS
4KsgsOEXrPQvwAtfVhrUQB/i0+g+Uzp89KXeneKjqCKtQ1zH6wCqTYG9utGZrBXxMQa36r/duXdL
vW2wscQ7nYt4dHOqmxUH1Dytaazp/dJV/2kAHEbvavgEXg+6C4K5WFuzlp2IaSq9SN3WG7H/bRW+
521tHQvDfbZzQYAFpBAo/Np5c9vV4s6G6yuZhs/c8T54/O/Jqrvo+D4A6SqSRE1p643nrvUbqITq
u0irv/20ftLAf/D83xvl9dEW6SiuxkK2q0hHHtRps499OofrnM7O/2TtfLAy39NWK87VTJoQl9GT
yFTdEsxBGvNJpfg/tOwfzq33hFVDtr0ycw3kBJziqMW0c2NlWw82g0HwrbVQjbeeew64O0HOfE0k
n0oYoM4pmYJSB87/j+/H29f/v8r/iuFSBqzxQkz6b8hiCTu78bGeyGWERWA4/TdVfxi+2x0wssBg
YEuSkntBmqzer0H1X/99rX5QArz3y2sJJVXLpqicQtNlfLJ9mtigOlZLZ27WvTZPYIzTQ9tVovz3
K370brzbHYgC6XeHi125V04F2UKIHm5Covr4k43howu82xjGJTboVcakjEVcDMuUKv8/FpTvKX2w
spv0RvHRK6WHXeo8iZb8P92W93w+JLXISkQTbsub5VdcQ5rUTSb65E394CR+z+eD/Q5EJNvAcwe1
QNC3t/083iNN8JMV+cEtf++T5wegWbGu4zn8OUoX0Dveyy//fl/+N7X4h8X+3h0vgGuWmFnPYYQe
/6HKBr/hXW/OpqqSh2FZX5htvptxvobzvh2cWM1x6nX70MIsqTCd8FO3DUNKlFkzxfgX5PDStEna
z/wTP9hR37MA+5FMjTJDhNFK37yoSWEuuJMdVH0ynTkMRR7//T58dJ13e4D02pHHtgrLbvSWI2S9
W/+HGih3jnW3W3HRqHw+Ax8o/Z+j+j/d9XeFQrTRql+bSRVicbZ3GVFS0bEYAgirlnRWAcFbKiZI
9zIx0yTiKWv3DV2EP/KKgsmnJ6RqDGoMRVeOpG5a+LFO1UKOi5Lh9IMxC2ommvxGt+k213a20JRI
Rm4Sgbyq67pUloQnB9+HCay6wI7qG4e4aPg6kH526UoRZQS/Ih++pKzp/GnMVqInN5bbPpKozrdp
tYis48mARqOSg5e6KG7OrGU6Ax9g/BZEPEqV2ufv87Dzv4grgMI72icvuoFDd1elDVrdPU16R4Yz
7MjEebShf9n6REOKukmHpq9LOm859EHF5Q8bk9E7933Da5NGwyzPoGCFB9tzdTC+mO/osmGa2EqI
UPZYtAit6Bgca4do60qgu6bOGmfrMvB2nkouT0ok+4sAM/y5J3MWu7pUYX8a4jl4W2IJy5S0zuVV
xbosbPw4jY2fqZAXjCbyBOOr9RD3Cy1BS83bMfg9ztutgEIoI5G7MDuVwQAOerXaw7aqw0STKffX
mWQyjrLFbzCS3NSDCGk2T7/pctMMdkoHt2Qc5snIgLuBMyxSEcpkEodlUme3PcDZJutJA3nBTTfg
xIUjtWhTaWBoaQecXAbW3e0PvqtDS/0lM4tJl+W1xpnTzfitSd8trXt13q+FNL8R5/DKvFeIvi77
RK8uHtOx7bPN+qVWuFcwDjPgJI0/1vU3OsrQPVj6OG/zGX5K6TzLk6S4Y+Ochtu3JRlzsS+38fpk
a3HFPb9ARXAKXPfqJ2uA3cHhNd5kGsj9HnKGKX2jzWcahA2nBvkAni8cvqpwOLoEQmTnrcuVaM2z
mFXDVdC6OoCAzVQatmo+8TFgW453ExrmukFVChBy1luCG7+M+bZPyRW31k8tTj18B4xnh4H/Yhs9
Lb17bBoTprMNzt2sbquNZ1HDrqtQpb/FF1qt3+e1/taI9Q8LAwXL7DGHYrCFHtdClOuJZ7rVX41e
7oMdr9w0sTTGkKzolXgd9uAn6b1nZPu+LntyUZHMhs3eGN/lwqPfLAvh/dxtme8Lv4gm8RLDMAeS
6Lyl+qpki/eiW395tllSJK8VXE55ZR67uEb9WNYjfJ/WANr2jR19uTy1CXlkkuV8nKN0G8YHtsPI
NnGXgD4j3blElkPhmuC2pxEGSTz5tlp1SXz1UCOSZGvcrYriIhhXpGxMude1GDicWJiUHiFXJboR
DtvLdYH9kFjmvBb+afCbIwwtCmnioyXuALeSm1r06dSQm6nWd1CO1Pkgh8KI+oQgxUy28juWW7qr
6q6ut+fKX3Lk6GU7+d7u0X0EXZwXRin4dNmG8x7boADlrce/myS5SljL+fGakv6OD8NR74hJbMcC
PM57s3ilCcdrjVdKjn2B0J/CIqiCLEmTz0bd1XI+GvUnCn9R1j5BN3PoZQyVGqrGNjjTasnCmT9T
KdDRipR1pzGRjzSmJ39E2k2NtgqhCAfK5yaHUvGWMr9skSeUThLPNJ6tul1sIFJD49eNNGW8DvfM
QHE4ruwVVtkA2eJXOo7X/S1Lw63nmvS3WyLLGQEFaef39m3H+IpUrPve7se6oo+dw1EqNogQoU1F
OU+TuuB+dI/TCJ4wNmDpwIKxDI1fHSOBJNEkhFZjXDqEEagdL4XJV/TOuQtXmdYa/nLG4/z73lb9
I/LbkjHttdurwhjafzUN5k0pqDTRvaYxf2ycS+I0sr157Inc8kkMePztrDItIRLfqt/BNs9ZD7uR
MMPPmuFx7TbvnhMD32Q5IW310HgE67rzF6jjRdxGB8mZeOYd4kQyGiQDQguEiqY0DHBznhKLrNMU
ogT4iMuGRx0U9WOl05hp85Wva//UJTU8bgnHlprvsFMb0lWMXREuvlQZApidvrFy2+4rWOOyYqvA
JzoHQ6h+xhiKv8QRULZhntmVc+1dqBt4VlmFEmqdXN2XizOzV3QkQTkT7KQ9dF6gfzIPXOpo4/I7
bHxpnYHqP7wMvTBvqn+eiXXvbysr42zruv4kKD4xp075/YmpyQR5V8Hh9BQ225rcjl1F2j+hFyzm
gTQdf3R1Ah4KVZ5iqR698efihPtZVbR/ilvtY5sY+clhbnqBod/mihGn/p9NjSvJp2VMLhA5vbRd
4t3oCIl8hV6mAEts9RKTqyWGfhRcLHbmZAjKSpt+LhulE+zlhj5JGjff90oMWDYKB+ajXpbhpCMi
H+c98H/VNQwokPgkHLtdu2T6W3cL8wtEQpnvkES6P7Jr5ryydZvvqmen2Qv5tZWO/mZ05SOeIxuO
NfG3q8RT/NGCtgTbOD1f1zqmvyrfan6/9yo5LDiY7jseTg/w7Ogft26ajtwkM9Ygcnn7TA8hML7K
zf6xGlx82kVN0pV38bPER2GVRjPqBr7s3xbwLppzTMPoNDWTzJGL82MmfOmL1jEZPgzJLL+/BULS
1Acu+kt71JSLSRZ60gvyHO4MnIZdrlYcxNPGB6wvnvQ4mDau7kI3LIWHFLMvwgb2pYuJ+8YXP/o6
aNKdMQEIStn39jBqIUs4cNNjEkTbFRvm+jNcvXlBFIVt8lbr+Mhr/E3bBv7aWyByliSx9yXYIMnY
wgaE3gh3EfuH520Zjrn12+xI3+RDswUrRkFRwm53sXZBJvWg/rp96u6DZtngjb6Km97a6CVidZd5
QpAMNEuW2YD0uMqEEwwdoIiRFtoyuGX9CQVmM9jv4h7JOAc7TfN8lTEnLtv7GVvv5hQbH+AS4rwM
MtLp1bg19lmK2jF+mZOEPytZ+eIyIay4hrwY2W6vPXypZY5EQhJlsV+T9dQ6SYPC9ShwqtTtCBY5
Oiizt2KHSstL99WN9wH4v0tKXOSWLQsDOIWVsEnHtFW0fl2n0Shs9VfhRbVe6qtdTTV8JyOzmmLr
RkCSJ8WtNnMxUrixdMqChJUIbBD3EpZjXdaGLQ6xJO6yXvZLN2cIuvOWNZtGT5iU84BSFLw9e5BN
Q38oVj8GcAnKdD15FRrOqXpErtW6pgGrQux9Nuq+OkfrHgVgXNfTqa7A0N1DEaCAqTxJiijYtJf5
KLHVDevZPOYGu+BDP9eVvLVNG2SJ291cdpsbtwwRw773EwWP2S5+Vyf0kMRBRJsMCp2e38aRTcwf
YxBh+GhbDwIMSxadnHtqycxBLYKF8p6ttEvkjVSmjb4MHKG9QzoO2iy3dqXbBXtMvJVUNkQVVnZe
cp6MDbwcUY/Mf7CTsHAyw83+PgJKjFEj0tVH1Jpm3xAc0KxZ3TILdF91zc/avbVyNqJxcuDd1A+p
hGfWnvo97Z/9FqVF7kSFbOlOuT3IF46CsfNRyIOe2cvkmsCzbsv7agz2SzMjb+t+bbgzBd8Qil3E
CAt0uOeudkXbxVuUC8vm9thX8PjNt6GXfyBDMc1x7EgzPePZbPCOQbijyZgUvskqLPg18ycLI7Xa
X1BgETAkwaNFCmSLGecaViX0n9GSQcs6sBtOdayOPYQnJkc8286vCFqMXtXSY/MZt0YMRT+GXpeu
I0T0pbXrGpy9xQL6CvxB8xzulXFzXObBTHkwCRemkhLcQ8rF/sODA5pKG7eLqgh2qv/WlpEEyTpB
qH7tg5DPWFjBkE9w1r6LF9bsgJ/t0mewlOloukJC1Z+MNpGfxTZRY4aMv0iUEP8O2wWKnCXO8Kse
/6Vb3o8ZRBvovEc+r98QSomtu4JN0es+cvdXx2x/niVROjNJAyM+PJi4PyLkaYuyaGs8ODC0dL9C
8lGXGtrxJR/XOIrLRoxK5PubvUGKd4OYQ1J7JsyHrq38GwaxfJBC74WfqREqIU8e3JfmwiXjNuXG
xQiZwSfatmSIIwEVcsHCI+d6mhv2Owg0GpsAo9UfVSctuoKWeb+bcGLbYQy71TtyibTGI+IS3JdK
hu2YK0Vl+2apT/006ii2tzpsqi6noZz4HbFtdSXD6p3B9dp/JYrA8sHCK2CF8UOSgWaI+g6G+LE9
17HltJw0qYIUPqrsBftF3ZUVDRX8i1W8XodJRz83lEV9KvAwRe5Ixf/0kVP7tZbjZI5IjqdfZwRF
xIUkHDFd1im9XnEE7VXaJ0Po8o2YIcw8lBnVUSxdDVIbMRHNtnqNXve5jQNIt8UUQWmdLG0a4ynS
o2AeCq0aHgHrbUObiNysrMUb6xRvx3KfCRYn5oc8uTJd+UPZr/Xk8rry6FAQBppm6Y2bH6Mhwmej
gxhAnW52bOnwUqsmWDOvLa1SjECS7SqcPy8ZpIZ8L7Yl1DtO004tD3B9X/es3f21BjXTp13JalaR
PAKhK0ojz9ufZbskVY6zVIPRz2Py9PZW3kOYBK/1xutGcgaeFv58KzVpioKc63SRfmWO2OJAXhYi
acYsidsRlG5OCU2hPArbdK8CUh3abR6jQ7QkYAlYixuXBs1mXhfVLTrXFtafuV56+GIsrAMVP1Qo
us5tIxY/5zh+TB6FYta3WLpMn2sDCR8IkT7C8QKcSi9R7ESfcTSU6FxpUt0PWvji3L+ZraZRBeZk
tvR8+bvPpgqBY0TjJZ4rgurTLXhlVSgcTGojDKwyP+IbHN/rPnk1TG99ytHDdae2qvuo2LHeVcYb
Gd0jFVQ/be5NHO4p0z9bbwy+tBt4UMLzGp1OxAYR4JPaB/YDo/Tw1EtUSWh9kdWEvSYm9VcgfkqC
6NbuoB6wOtzlJfJ6b0k3BNLPFeAhHbk+Jfv4tg/YsJJ7mzaVetulrVlZ8ITozBkwCjLD2/ah8c1C
kOY8vp2dxpu0b8oAz0b/9D1NG5dqy6f2xrqlFip1CINOjnANAbjrYM9QXwMczOohqY0NLxb19/Jl
Udg8T6vebXIwHfys88nSartlSNu+h5VtvXwdxrHCpGXD5J7BVgZV3i8heRfe7OsQ+1fgTnNV9tyj
03mqDVcxenWlbZNax2L+a5G1VHeEwTHj5MBKnS+DDbWEzB7BqmiXki2d7JyQE2HJou+CZfL6n1S6
WN2Gii2AtnrRKfF7tPM83BrQRhTkAVu9P1UeafQX1XaBuEL52bAT3IdCdTEzRep10RpfhRCzeKz6
syMoyKGpnVfzuiKOW6IGjQlvzqLR23gcwRyidQrFwuoXywinmHTFm0EfexQhZ0Y7Np0wJV/pxR8l
wrSzmXgtSjzoJWw+dRGc0BCxYv8Al+hw7CKJVI9pB6E8w+EtqfrV0m6wX/gYI/q1jqUijwHmM/5f
HwIIego8DhBAz1iOr3UMSneTRu3QytcVPHUPFRSbWmezZYr4fCLe6u+vML8W+lSNQtO7frcLOSDV
2N1Hg+5PC8Ys6y16hFD8YOsQVs/+HDD97LsNFG7sv57BTbes3gGojfsIv9pUhGSf/XTqe6+7iyO9
u98eIjAZSDmkh2o0r5JeBiqLbG3CG1n1dHtt52isz5rFUKgA4bV9ktZ4Vm3ZK1nHfwJtKvIVLXTl
yhW19nrvEy/2vvoLjavz1KlmviQyaPc8WoXff1EwY0ATCU4jwmPSJYTmJL40O45Sm8IXVu35YP3d
BVm8JDjssLl7/klXi98pTGf9OBzSGGXcCjgFKYJoOhhwUX6sAxv2RweGNc9DIbw27/14rF5VOFoA
Hcz53XQdxSRokiJLxI1gi4Ya2xpoVSO5CYjk6x3pfZjL76OIk69upHBci0kr9FePDTFeu8j3QMiU
oWjgbhywHagptv/9ZlTD4DlAe8GsMEus2wY/EPBlvmg54295Y8C29WVCpPP4FZUprceUN9hDzzDb
azQoGv3bTlDPAEPDDGmbIStmv6JjhsAT0z43LQgi3W1vqnlLgLTgxXsasdDY09zMGwOi5+P0Zlmk
2OA/w0ZsUyyvdRRgS4zCVUGC4/sjUE1vnbv10Dqshu+BP9u1pFGrSIZSbnFnb6h1g3KoNrcJ6mWr
U0b6bj3HysZyyLqww1DZgoqncxYTYo7esu3BDebPUfDNZ8lo/NSoiqwP8EZudJfZBX4lt9yb3sIX
MWYPt+fWotS2WVepBmNqtiHG/oDykIOaojEFu5toWLGLYHVi7wlttgZspWARCmwfBr+3JV37sa3L
BNVPdIDIrNYoUdSimzLoetn0OKuIBNIRD10fDEC129nerqNL6hQlNZOF35DJxxfTOikgdzN4E99A
DMQihMtYBC7R41Fx5QFfZZOuUSSNMPMQb7jouqC/S2k9SPpF2n1cblYd+vwM8wmzAyjoJ1QRfZt0
ua4Cyc4gJLK5AKww/672jsVnlKidf0X406LLdh9cg3McnsXnatzFlNcUnMZHstCavW5d4MUZyjCP
Hkc5Sn47etJ5SBfZ6HaiSdACJJGkSe4mZhigNu2ZoGCM1TmZCDvC1Uy35Y5lAIN7zLYxeu7IKI61
DNYpC6gvQkjxllZeBj/QTyBcoK+sGiAeeSeWKSw3zKuroqvtgNXeGfSVoFxxm3pN2O1fKsSDkwJp
3jFGFkAwpsJsFUu+Qppq1CnafSF/650Db2g5NLlphSWqv/uQltByaIJKP7QRmoBvESHh/ijIHpCy
XtE4nxCFBjoG5Bgj8k56zjpU9lyDZu+7EGAqfCw8nPJz4mdsWTf9BNBpN1fo2hjJRe/Lqgy5Wm+7
2LnlxGCFtBwltJTdHYCu+W6QW90WygUkKZca3m8lDjhvyfkKpxYEk++xny0LSmGR2kElNo/m2F9/
92YM2wIT4TdaCuYoGi1cHMx/AUS1TYkiRrsUQjfW31Qam99R9JEll6HxYv/JDV4SPbVBm5z4YICT
AlSriyiqwWZxG6v5bY1jpMrauZdR3rghgETOzXsDfAApZ0cMh7w+hX9X119nGWIysw5eiP16Ng44
IvaM59DCdPwpttgcX2CAieY1HaJYwGcD3VObjxuD5lIkir8oiTO+qGAQ9WDgMoJ6I1Gr/QKOeTs8
+ZEMntC0oAdxQgPLTCqm6NVOXV39RRaQq77FSb3+nCVsKQrjatsdDOZMb/x3TFdutItC4NJrGNe3
lUGZfdMGcbygTKiG/psLO+AcnHY1/Rbaeht5mrRbxYNUSeaZn63Y4uEoydhWkKH7wh45UP2/hm0M
ex7Z26VKId13M0YoYKjOKZg16s4kYr4Y/K5NrWIbOByIJb+3fQjsXsFT7qGeO4xa1sqc+k1HVx/p
Yl8oMZZ9oZZiJECDNQYWGs5Be4Y2dp8Au0Tsz5KI/RBvJrnt/Dj4EaJZLoPVbSUXAO3g+wlYmApA
tTpZMDogsKqaAjD1eWKXW0wO4LWyze0lhkKrDPF/uQ73OB+XDfJkq5BYuTMw2PpmZgfbsQQoJXFf
BvALvhvOIjAPvB6/CP7QVahEATg23de+2qCqgLb1D6+dONMRI6ex2r9XblsLRFn1Ng3HpPrDTCx/
SBe2pRdNGg2J3UtPSHobCsAs6Y6T99IiSVxjNtQFrIQ90nrjcZ+d+p7ClWmbOOLvIHTN6iSpfuJx
ej+aKukqoDTIILY93KUd3UGYESOZ/waiR8JysJv+m290dzeo2R38KERLJQbeudKj89rgYKhHmtXx
gIkbrxHRCpoz34okCvwzONrByaerPFLJxoMIJwWJY9C9jNNuS2mTqWgkPiZtoO6VQIc5azDMcvvJ
27q4zQAh+3D+rNtrtyh9m9ChOTa9AdQC576psAObco7KpU6J2RHDPXZoB8y8eHfB2PoXH/qBW8Cf
pNjoG0imd/LIdScLHCvxTUcJAeDVsOR304VoXINp80tCuqpElkv4GO1S3rVjCBtJSqO8Y66NUq7t
fp4j4gqpVFIgOq+H/2YdsEz3fdik/sTg2ztoP8H2um4tfBASxpG2sTSHbeigSFvx7rwutYagUAKO
S9CmpQlMEouhpgAFKxc/oEkOXkRTyyTHlqBUloSc3AeeiOOUrGP0S3pwC8PoeUVXtyml0rl1cYp+
okfaU7KKvAV56FEns79CP0GHnx7ztgvmB9WPpHHBqdnj8b6Da5opJpgm5u2k93xuEF7vQs+/IKSt
/0vrt1nWgOfsRotTM0bhjLYzYOsJGD8Fo8oCisDUlsHiPh1NvQOSGuHeDjciZa44vBHqSGJaHxui
o69c+fSGdXKB3lrVWxaRNSZvAZnAIfs2AJ1VQZgI5WNg8xUZTbeziKIfW7yNl6rBGE20XXSm3kaG
tEKRfluB5FdscDA71ztckuFYihmsgglZ1g6yvqw0It8ByaPpnIeo/h2ruskS5m+5Rtdx48VkuY/R
sbwIPsDe3oPHA4MIRzK15WFD3sRNQPt42sGq/7ZFEOKabv2C0oUzWOB7fiS+Nd7ArqOM2ymdRbje
VlG0ncTUr5gt4Mj/UjHiPfrMRksZVwMmp7DpnzDOUVYfgb29ga10QCmzDPNlQR121F1rr2vIhi+2
CSTQYExJCYXtkR3lhWuQ6w3OgkNAXADKodxvvH0HdwkoLw3wFjZKogIeWAMIX5GyiYNmTWdkpWTd
NnY3Szybcl3cS72AN+wDjEG3MManEPLs+32vf9bb6kAxE/Dvbqbg4Flo41sbrxnICLowmOcd/ISb
bMT5etusCmPf3XvSuEzRolPxkRj1uqPofh5AHcokhMDQE1ZdSYIdiatQqqRzvIRH2BhitO0phAj7
YhsOk4rmUkEEezWr7QCqLNWZBI79dVXvXSGNfat159C+blb7Z9M3Psb3sV8k7S4Os1npmyuLud/i
Zr2GUUKB6XQ8Vqk/NH0eBj5J0XmyfIm64dZFQ/g0Scy3ocyZj4C/kyNMROf7sN/dKfESiV5t71AM
JfpxEAiHnesVE6Ndiu1PxBJTJuCnZ1vc26xHd5pFBskXAUugOp9r7+it05j6UUJwxPoCINg2/CWD
eYyRUw8VPRlKAbT+a622OJ1qILopNsIKQ3OgqXSuHygO2tKnmKaneySIvALAm5Cy4jeDuPSwkgru
cXTPYwkP05cFPXG95bDDE/rA507iS697A4Fv2hrBa1agkgroyQG6C18Cv9n2Qx36m7n6LXfei1Pe
NpT6/7B3Zj2OI1mW/iuFeh5Wczey0dXAcNHiknz38Ih4ITzCPbiTxsW4/fr5lFUzXRlTmTloDNAv
jaqXSHeXKIkys3vPd84t3Kkz0FqTJX1sxbgkF4vpSdT3mGrT6Tix3o9VhCa46kyCbWlBRVsDYEnj
NLXFXAf4vRvCn4WTlu+e5Hj5lQDYaY17xxtY+TJz5SPycsiFnN7EvheKBgaHdiaAnilklvzCe1Cb
8TYwntUGyUhYg4N+EKNx8hZy/l5si07SzbpoCyf8bmqc/LB2TVY8uJqdFj+Yno4PUXebnmlbI8pU
9Z2qqRqswFj7duIOzwm0nMauM1SQpQS9vIBaVO4+ASfZjiY2fHHKyJoo2PyHwSoviUi84nnTV1t+
iEyl9YftT22VB4bPt+xHY09WzSl+ZoLLzp9614yWcdMtJliYTCqZu1W2BfzAVFYHzDNOf2iKQpZE
FdKKLMI2Z1FvQ2ZDD9thopKpH7ItmZd96+tzAxdgZsmpTzOZfSFTt7e/z+CsUqM5XbXJYzPkcGBB
01SeTQmWzUK7Ftul+F6jAizqwFFqHUGNdJK673R7QUOj06wv7WFgBICki1cl6qtmLmN54V4tu8PG
cIAVcl0iRjp0V/13X1rk4NaNyf1cM7chDS3HafRPnTbU6H+rsSqNUIR2Kd/oYXVsBkw2Is2+EySz
H0y768ajwUYuX/ylZzruTaXbFJxDpWRz5BNgmEtkFNpitbiS2rZ7J8BuqG+WhENmHmjUSt2rVTW1
ODutoW2fiJI0+ovZLmMVc2PwsYbQotz9ns8/mqi1Kb2igoSB+cbVl8J+aXuDlSkoU6cyPnR/6/MX
vont9IR57DpVPE1cp78xieSAPnAZ40VX2lt98WVF7Kpf2knlZeSMVGEP6da4XR6am0tdolHayEMp
/LmKfc1dm/tEMlj6nlOOXtMj8DsTbsOaPHPjMOapCs2ReRp3U4k8eRGLrDoS8jwlx+FauDL7x6p0
lX4yt6QZ4ibRy4ZlftLMexuZphUByqclTgTsrHI3WyTS77KWgbOs0rJ01aVzndapAk67m8bxpErK
/FgMo7t+nya6u5zSxbAYz9qQtuqQ2bMAVEZ1c7cdU+jT5LDajaAZiuy+GS8ELvoN9IljlzdtZi0T
yrAa5xff06tahprv6mlzrIeZM2Nerv54k+SWsAJrcwgOyag/5AMijaQl2nl1YqH1OUgUHe3FsmjM
eMAhNji3ldJnf77wAYLe7YaMzHF754i8Wl61eiV+JMiM0WrVjpbURBej3Vyj/JplQ1VA004p39Bi
TdL0jtP1MK/gJpbLSccu6QIKQLHWX93Y77eUb6xDn4XCE6SilaAvmSxIqKIBpby7yvdprR+B6SSS
wWYVoh+idPKVvgZI7p4q4lnYynsm06Su6U30tio/SQ2e6Z6OSt89FH2ReB+0jv3pySlzy3nJDL4m
z3JVpfHo6ZT5fKszosm+kdOeLAukZj3Q6CImY/GsSHfc0TvNclrSc5mVnns27C3vHnSpSNGs2iWb
46oaqg5xXtcTPSwbqYbTmntrcREmEMpD4sh5eV2VzApU4MFG6Fa1h648jGQU1I4upuetwiIWXjFu
55xl9qa/e8bVtXKgYV8KZP5k7UE7Kg3ayzOVPHRW7tg7k/G88zd/mO0CgcpP7FOXlBPoh7QGZ56O
ACupz1Ls6k4SjMx/MmigIk33YS+HdAn7ijKYNt4GVXYDfmGry8rorSa9azCclOfB6ZX3qetpwQT2
Uq9t3KlxnGOSSpsmbspVP0NF6I9FlYHK+D34V5Qb2vK11kaoo2WmBx83M3VTom3pk4XuzpiwtUYx
9vNHLWXFoQ9rmjM6TmNQEkIQNqdrp+Ro8z1dSY5Vdrmfuc+7QI3YGG/oh1nVaTU9mjfj1FktjdXE
HCN3nUEMF1NqtMWr1HHYKGiR3fcmCTu3Ps1//17WdCmm0B4YG5HeUUaJvj6TzuiuDBCT+rrpIWPG
XO3FnNPlm6y4z9wwG6HtbjXUBoiabaraCEpqTgJN5FRV5vU+rcKJYVtnr802qoyK8p5xw4UOiOIy
gCHUfV4jBUbjvk+Vn+oPNDztbFeBdb36FXEcdykidEuV68s5guFoIP76lQMjE6NMExUyMQFBghbP
sGTBdHKDZaxaZvHVd7Jye0G8owM8rFjB7NWfp+fUsORX5me2937qc03UNmK+LTbReAcLN19+C1sq
ynBquJz9ZrGv78tCdM65dHk9AYXy4D5mjaGtQVJvg36w2WdQyfKBqiat5vmz1OykupRdYrz2FSVn
mBaD1gWFmSjzzqC8qs5dn9nNfatbotiTXdEDZNQQC7eJn1lJ2A95K99L5pLQTl6I9zq0XV7iwe46
KiEUZ1ntxZg67r22gJiGTidm+CYUplZGrcO8lnCsnZqAGY7xLMKl4z7ZUuhfEPrrgiaNdJOgmktF
Fp2GGShQTWrkUe90CXWGu61Pttd2bbgJayvDhN6fG6zcpfpx9RPntRA2sW+ZrdH41PAHaDuHxZz0
1s6YPjdioO+USZAjEbjDmpVlMNSFY+5Vu7TzU0lWZhpQfxJ5b7N7arsMu7x4cBov0/YcU/m+5kuR
TPGWW/m3bVsWGdPbTvTAIWJBPzTVKLfvLFtFEro2rzjux4xeAdG9hhmnJaO5L0k78N+1tau/sO0N
ZZw4fG8qvQaQAD7WASLRJCEWs0FtoY4i48dsG4uIGKuhfrhJN9oXPrWS8qMosne7MpjkAUGYdmHh
OqUZzv20NiHLW0JbpKb3F1Jm98XN6jtK/FjmzjwpNxPsK02ObgKQvboP3sRqGHX2bGaRhygznZzF
XdJoaGk6xe2a2yebOVAIrGW7sTt2w/XkbeluCx1jlp0XVs1Wz1wwffyjMCp3CQRV1fDMxmMWUda7
lX0ne2iksOJshOpd8wc62MxgPW8D9VRYm/WcHpxW0795VTt8YS+wjJ1dQWyGZOarMrbGVJ7UAv0b
taO2VCECjn8HRldrwWxsxYeSoq2DMpOrf78BNL4zBJDiR7gDIb7h6LSws3rtMY8o8wUzB9pp0IHp
6Pvoj1ZNUAHtWaeDvDV6nRG91Uzu21mZ7qrjT2D5i+0tma6n9tGwozz3h6/sOEWxo49sg9e5mvme
LYxtBAydB7fYq5GGfEjMl1+dema8EHk0Y3CI0lRpZlzP89YzQ2PtT2TsTO3RSLX1W9/YHAPWtaMi
oxDfsjvW+Cq9aY2MrW02zFpEsAqF4niFTM/9IprlToMY9MJaK6HlmDI8XXwKJ7eO+qzot6+ZKO0H
hgFkH2660G4LOux8dWhg4xrfFIqpd02XdFSwMHcNl6ia4NYYBJT2z1Pp6+5NQvsd0WyrtbAvBjHB
w3iW+4QDFCGytdasYaRj521y+aIt7EuB5rfJsAapmw/JeZFDJz8tHS5RjzOz5c+xUdNTXihd0X5R
vUca3kXgsBkj3NsJx+EmgChXuDNnXbWdHzeL7WZfBketuLFaozXyjjA2lmc6LCnYW8LARzFpRtRb
WTmt0f8gK91HwBbeHk6+CtkiNpBYU0CxpEzw7sbuubEYFuSsSj2Mq6bHdZYjXA+aEzMrB8qeow5U
kibv51V+1Rdv3CHPqEe9dP0T3d3py5yY/n0160YZ6NtEL6fUyziVrrHrOnM9gAM1D1tFyvI0QMDr
wtCDQvOdsPBWWrsjYgfEmnZWYCoPbj86oTaAzORFjXjfSmUxi0Neu7itfaAlJT/hRZdP01RPUZYq
ceo42VhBBTtBv5cWSDUvMx3xvP8EZKWYJTQPTBV064M1yeTF3tJ05+lGAxRsr8FE7RKMvUPPo7Wz
m01w2DBS2X6qdL97TbVyCTo7NSQqW7sC7Vp0S1urDKvJ0MLFo7smnMwNh6TsIaOXy4a1JqAw3qKE
tt+9rZbluYPpJPkxT/7AtvvL5OF/5i35yQHmcqqu22ao4nGXHjDuHfyd+UmPTTe0Y3PPCTywAzyX
+zKawuRknrwDzr3Y/i5D1huytf/AtPRbnqiffGJOZU0LskcVJ+ln3eN2zE4TqN7v23V+y6P4c65y
y0QHP8mF2BmserELU8oU0DYH42R+cZChu72CsxpHz+hUzBmuDGSDnXgmlbINBMTxYSyhugjx/eNr
ur6yf/LG2z+5ypmJwpD0FbOfP/fmsKtGz87uW7ZrWqsmBVVAz3lzDqS/Exk8jalQIdRC5ofovK36
g3fmN4xMP4eWp8s2LrnWi13L3lhFeeYuF5HAc3M6sg/Ao653/P3P4Dc+4J+jy/tuWAfbstzdRt9O
PJGUWdSRUUMiHMq8RSH9/af5DfPbz0nU6OidX8+ms0MzMIGBjCbuEC//ky/i+qz/4DGVvTMNhE46
u0nUQAkG1X5aB0L+0RyB33qTfvKVjV3a1TJNiCii7RBggjkmfnFLpuwfRcL91tvzk5NsxN8Jzeg6
O8/uYmye4NM4p//gZvqtB/9pKUkW5FOHSn6XwgIEXj+x/GV0Zf9zn+xPK4RZSgs0l/fG3Go3ECMd
0GFrn37/wX/D8/1z/LTbG/WMsZ/bJqMx+z40+fXk5a6krCIM0CaRCl84banRkbe//5S/8W79HEWd
eSn9MEY/7egJO6921w+3hYGq+vuPblxvmX+yvFjXV/oPt6ooVsud1tTeqSLpRDzond+GjLpyyne3
bjj2JJ2XjvCNcjDv0Oa24osxbHoSuWZhpafMLmT6bHNZeYTgOGvp3z7Gf/m+/Gv60d7/7RKGf/83
/v29lWufpwi2v/7nvz+3Nf//t+vf/J/f+elX9h/t7Vv9Mfz8S7/6Gx73788bvY1vv/pH3Iz5uD6o
j359/BhUNf7y+Fzh9Tf/X3/4p49fHuV5lR9//fPbe503EU2JPv8+/vnvPzq+//XPhnPNJPiXf3yC
v//0+gr++uf/2bxn/duf7vu3948h+7//8uNtGP/6Z8/+i3A9ggx9C0zesK/Ze/PH9SfC5Se6Y7mG
D80mXIefNC31Dk/t/wWTFvUSQ94Nl7/hLhha9cuPzL+4Jg/lO9c8U5N0w/99gb/6jP7jM/tTo+p7
PDjjwONe14f/uJuAVrk05sobGA9cx3N+Nvu7jDqYSGIdsSyk8/CUKc8jHZqjUpTlY39vLl6Lx9fI
ONyrpn2wr5MdLdNKduRDFHFFGRv9w1v49yv81RV5v2R//OM1cUHC830kBYt92zN+Whh0B91DW30z
bo0BoxuSeZS4fnKkcymPWAKth5FpCtFUTgyaXxpn79R1jWjkceiiN70E62JaIZPXaiSiVQ+MZM0J
hW2dc+pOzOg1tpmAqqI/d37xbmn18H1BYoh9RPMs6DRlhxoJtWO4pFWC0Ubk36GJ5s+m2hwOrHRq
T64qGfPjm1OJnNSXEHGKw0afuMubadFYBsUFuoNc0wBjrCrpOQhSd2NUgOwMaJvo70bZYwFL0jL0
Qd52TeZbu7Gch/u8KungD2aZ/MBla0d6g7mTWInhqIiRuOvLIr/rahB7l1YuIIA93qeulUSmgkFd
taUPFZToZTZkWu/zESWqdXXzJZt9bbe5eLSl7o30pQxBrrCt++cZ9188T9XXQdv0aLFMeNoUXdtx
qiZ0Z38JKYGae5XbaSznTsZCkd0SlsTFf6GLMT47nS4jP2/hEEnlPfk2A9qwbzic+zZCjsw13yV2
Ut/UtPNfKNDy5yIttdd57jCp+HZ/0CrPx/Yze1HXyiLcCn3+Mk99e2g2JltYpKPH6eDVHwn44cUX
rkGJIPtQE9N6fWPLnahVdklbI72llV3sGObdv3qJ1kdZMS5XyX0iyKLxAehyeaMztekpVUkTpz2A
rVBDE83EIx7WTWmUh1pxL8ty/JwDgu2bYaSTgg4VWkubxAXd0SN8qxfVXZrd144/ketzvQEqr9oB
4zUxHcoaIEk3wg1tMnKpwS9pP/r7eZHp6wZ9hWJhTOuFqqMNyqozdwhrxq6kGrjf5m4+D6NFVlQ6
ajf6yEvS/EI90F0Xe980Wajbq6SYaYpsETiUxBbicXH08Qz7V+BOzh1aJ2DW+Of0yGw6LHtdPoX9
hCeA8LcFPlJ0Gj5ev37eero9HlBprAraFCrr3INbp6jIaFnYixf7KBnPEdZIKGHRWmDpWUcTRVoo
o+imy403CBnLpWSsWskE9X7UvHgsGEseDMlKAFVVb9ZXXMswHJrmsnYknpUGmlxo3Tf1Wh+Kq21t
zUTCjtxPSD418L6/dj3NlH66Zazstp+KmQKmHOeDdNL+BFqa3G16tWDUN8rz2vbZjzolaMenjgwN
f0vOpNTodzTAus8pq+9hVQPUvcKa2TMq7NKAfx0rEthPWEp5ZXVbZnE3VenJlF5+4xajcxhnpb73
dtU9skB6YM6Fdn/NhNsbgtaVn4IehTJX0FdjJZU6ctbor8KlUoyQzEa83/gs4L9bYl2FCv5rDZP+
2G/jqSe18b/cMKmZCS73voXUCf7bNvnftsn/L7ZJVPyLZiAOhGUBBROUVOC3BPXWTiTtuamZrHB1
UYrNLn/QivojF2U6bOK7XW/Ou2LsdNQaXhcjZIGnMEIrPxlaS2sHkbaHhGUI3YjXxrabbNdPpVze
aiA6/djnxeR/MrCUPAPGgPg6+UzlumAicSVyvSokQyumTb0t+A93m1GYjz7EdEx237bLpsU5ebnf
nIUr1JdUzDBk9WS8TUPXRhMhGHFNWEKcTUnPzD76G1Xdv3g4Cg8+09b3/SzToObIH/baWsWbaDXq
HhCHnKCJ0GuhGv2VX6n0/lunyoeRbyMS3gGNLWzL5FTX7tlcB2z26rxY37bU/tKvp9HsoQ2Oemci
bsvnMXUfsvS5V6e5G95pRYcwBlXY+urzVLchOR8PhT3T5Mhems7RAinGyDTd87o6obmY52JtTm0O
rMnwpOqyaE9jUsSt8kPVwfat4wH2/CiaMhpJ+hTLdKvs4aiv03tt43QylisZGSyZ34cpjHJD8JQ0
s6O31IGVLeRfcIJrchwF2p7zZhl0JjSCl5z1Lj+6WxPqmgiZjI4ZbPmQpGJb2dly37DLHpNNfjGq
7GSKLSBTHi5keMAqXBFyWe/HEpOaDqZfuGRu/JD2h2JHG+YHdMSgY0s3m8eeJsKiNxhFHhwczbn/
UvVPklidcgsoOp6rfOS88wU3STSM93hUcLndFT5unvKt8KaorB5Wvwgs55HZTFENBIoCy+CLpvRe
7ZWwF1cT9xk5J6AWyY9pAZbM0BRyaXdR3xc8izCvA2tQACwCRohR8DHZ711s84GDMmC7y7FP829X
A9xx0Ufv4sImnwbGkjC3XeOq0CKDyR/5KtmO/zQzEODiufNFDtrZpc/9bDNhJBKIsQezqw6a5aqb
DtPUbqiMfIezoIgKqKzIGQBMutyI5lVIiOP2Ymh+ui8RA4KeLBjD5TzMBMQhDRrEpkutmHQQNVX/
lo1eGymS4q+HpSzSZmO6zUgJOE5GfSXjPa/Jw2HRzfYGPMSDlsOFgBfbv8BYrQxvF84tnt8mJAbz
Xs7DB37ie3Z7hiX3rRdZllzewYxy+1DIdv3AUluJsClT8bnALxAKf+kAyv0E/Ddp+R6tAlhDSLQl
uvuYLgM0rOr5V4ZnhyMrqmLlVMecYQ1BkfO8MIFS3wlZova34FNu1zfcZx0TPQctCf7mhu5xsVgR
AwS0bw6xiPFY2Xq85NngxyaTYabz33zSsihH7o2G9/QXr/QyFUIECWI94SZDmznBlinFgES07x0+
beN1yMr51LhWfgC7XPajpZvfB6fQ49JatBG9vuR43JrNcYNsDTXGEMWiorby+hWBJtH7K0Tu2a+O
U28y6tEXaI33iqw0MqyjZrBy2slZsWJ8wXpBTTORRuDbTeCYcA3oc3ztZM396E1edl6c3MS0IVQe
zt42RIbTtp80d9uGIOn6a6FBMbgvZT1wFU73uM0uHNwymtZtn+h+WAB5xuay+jdOUSUPrVYV93Dd
2763JSk9qU7VCjV4cJyt3btaYh11Ty34w03P+tLanYhGv4XhkykyUJ6Iy5pV2ae+X3HT9suyq4sm
2Rm0V+yAWmg893BlJxev0hQw6Zvar+h1SAdsV7rtQC0tuJrsqjlVbfUCVKjvVaIbd2aqM5SyI86i
bWvt82bmyU3eUwRxBO8vRSVapt2M88khJ4sol2r7luvj8hnL2bqf8YcfVyNruNcsbSOPB1DPdlN5
XhJ6xBwx5UEjJVEz5vtJNeUjk6s10nHn8tR4ONOQVWGZDRJJKA8nca43TsMQdlp9IFrBj8zBh553
q6Lo6Mg7tQqQ/K0D6KQfCc3L9wn71kmtV2dhgTa/t+qW4W2a96UyZhANe+5wfFvFBTruUJYqVOYP
vElHsxctOsoyMCx9UxKfpaNHGHeNL5qohmNCzyoi7dF5LphrAyo422Xs4G88e01iBNvojUGejMUh
KemNE8ZUvAjNX+nkDzgLA2X06yFLO/8zZid7bxWFdsRJXEQqXYZ957bL0W0rk9VjMF5TYqhraoum
/SSwjj5ZuW4cmT4PESyn/qZujGTH27i+GJNyHsutY8m1PDJfpryf9j17zSUDRop1jJXfGWfUHLEH
pt/kama7hpUgdpSObwpKgg5EDnG2Tm4gZ384sNOKY5+VFLRmqYXwvN7jug1MBZnFFqbjWERabiP1
6T7+ISaaioj+oA0xbS3PYsmLL7qV11SlxRIbPjTKiDh3U6dXZEx4n410uKil/o4PIvncdJ7LLBUK
79moJvz3k3FwFw+ICEocAHfL4mJR9cEf3R6Tuo5fdumag6hHdU58aVyInrZObp9pBBhgisf2mX7K
6JEdejolN56GfW915+SMk8198R3NvF2LhM0Cb/5RKnf8ZplFey6BCrcwxxwRlTM2BWdoxQOxX+ax
Ag3btxrUrU/WQwLj0aRA1LClQYG+ekuiXRdD/TkvpVNkQL2j80oUDGcSV3lkYmxe3UIlarOLYoaZ
I8TmYdClGtvXTZHBAvs9Ax8UEFW0AU4uDv9vxGaocLC6PO6roj1lk1d9zFDdt0JohB7hhN6XrWci
kpdcEVRaOYYIw/Zndyrkvshd/2HYJi9cpJ4fPYdy3U8yBFhTa77jPiNVh6tOzoU/LORMqI5lTXOB
4ipF4lUxmc9imv0YK14Wz8xFBTYzstjEVX1rJq56cogGOerDqgK9KJp9WWJshFtv3cixDf1d00br
PBg9XKIi910YmRm13TzFrVbPeGWVycGmY/fGo0pWbjeynrvjh98l/oWX1cZLVacfDskL+5qZJ/fL
5Mon9OaMXVYO9xZY9F2Vis4I5YRVy60h6C1c4+QFnT0/Lx+TfCBFAI/b0SJg7bCS/vYJ04G8dWyZ
3yy9JZ7moiXEZ9E9rHGCDSMX9r5OpBUm6pqhtbk5YScjfunM6/IHquRhByc/PJPKkAR6OqZ3ZeKb
hGAPsLHKKS82zhh0cjk8I7Q3e7fARtxLqF9bY/OOh1n7bOHFeavyq5KXQvzt5mG9xoC2y+dCZMlb
LRiyE/vYpe8mIpWeZ4LJDyS+bfcdxMfX3q2Ly1QWx8SQ/nforAmZZEqOEsPkwRJp3QNfYl93Uqw4
QYnvPA0I005viLbr39R03bFc2nsHa7S6227M1xfXpJHRdJ08ouIOu4XlFKHNJAFxHtnULJnttG3A
iKp1tNdw589Phe5bvPRKnY1x62Kzy6uTb0nvRbhVdzTWCvTs6hBIiB//zvCM9WYctXLvy6Y/yGqW
z+ZSFT+KtqmfWsCGM6Csu8NL5X7FRLLdDZ5w9tiFBxEsAotqONmZZgLqUq/E5UQQTGApsPubDQ3/
nUijDpjb0uIynfMhIn3FuOP4nO5bYoxMsM0RWMKZiXa3UmmTsk/fMiPHS6h955jJq0Fz8XbumcXS
ZqUC+1gmbmEs/sFm5EW2GzRGLF18R0zpOZ/76rXqSGZRmJBlPBAw9uw7jrEGoG7lEFRtXZyJ+0tP
IpHGgcwO/7TIjfC2ybAZWKhKiy0j2wrjFh1QAwAQliT6aJP6q2hL69Jr+rxnfKoW8bqMHxWtMRWK
6y0cNl1uA9bAsN/r2GY5zVsa21nvmE+qNtMbBq+YzywDzV2xGP1+6PP5Xe+7bm/i6ibVVq/wTXW9
2x5zTehPc92tKFXp9UvTsh+8Gd4odgVzNXrwLYdYDVhnjtCqVOM3LKVDeRjTxn3VVNJ+lWbvHR2c
8y/Jus5PrsTuHurGKuN0k96BlVBgtyDz5WhMvfO6lr59m6SjcQOeW9yyL+LCLjNrX+kl55VtTPPH
bunQRHUIhbfJsWQJSpI4Efxq+kByg3+0iqU+G06fXsoxx4ffLGRGTQojssFS0YfO5Lhf27VglKUx
VRJlKct/wHX34ZyU9cnM2+nZ73Tr0G+Lfdu0rv2p4a7VgqvV9lhBTATzuMySHmqy3ZvG0B0aoaU3
Zdpogcpm82kodB1g3DIsb28BbcM1G/X2SJ0mP3tkd93kM4lI4eKv8/u2SfkAHueFKUkMqPZ69rxg
nuJ8UBpChI7a9AOk/UhMicDYXfdenkau7tkLAQ61fxDSJ1wLaMO/dkX9nFykxNsbfi9fFGYiFhyD
IFEJAELKPAWj5ZEmmBf9Ya61Nl492WaER5K6IRlufhmzIbnvt227wfKuf7W0oQMKXpKjULV+msrZ
gS90vRjL/HySA1OBrvO5Dvgi+rtVufjd6QbfsGyvB4jVHONs0kQ1Rd4nxyxcLpaZyhzh2mhsSQfq
MmnHq5i5B5Bc3EvuW907cZfyg91ye6yEbM722Cuy4XjLORnM3UNdOwkhrR0TQ+2U7ICpm8gzG+ER
aTe25Q0tD5/Y7kljkxxRVNjyGG7jB0sxuidzcMoHXP3dI7YfD2OJM07fCioe0ie1jYCOBvfe2Shb
7Z0NllQDbcTGE+ByWvt4tjIOkPqAW4nCEzIsmNQgv9kkGLxtjd6eOyYX3gPQTYfZVM53vWaIblQv
G9EORWZnrxtb7KuDXsIBtJiz22a05JGMqh7XktOWgbM2y6dq7nQVGEMNFA1ZpL9vLpTRDZ6QwYr4
VCct6FsTw6YuSNPAN+B+FGXmAMwtiV6HZlmQYplJfBWhmpPxVeEwBPvMS7JluK2sU+vb+QXe04P/
gyO/EwC3XswWC0OiFXxdB6V7p8kcc9w4Lf+LeneRzxqe8AfL0p3PtDJHAlIkg27hzCdBVttiEv3V
MZmWZHsxPJNB1pz7nvgZNClfhQRjmbccpNxHYlvwYTW1Uwl+poqTI1Lnvik6/cDYXApMkRFwqhUw
iUR4uP4Rc+ESdkDM30bNXZ5m0WU7zrAuzZSkI9mmAqL97uvLTPXqLlk04+/FkaTok1voiFQEmPAY
cDX39Y9h8rV3JsMSuu923nAiE4o32VE9ekvXYIQKhO7YFX5hjC9BITdMaIQ+5Edb58kCe54Y9GUS
gImNDogyAlcF3EIac9KjJbdtvyq9uZuVyD/NzZzvJmWBlrcSDn80vhAoq902OEU/QRzbNJw8An58
P+eO3pQd9YSeQs+POTTaRIviVHOat4NkLLPPplct7d6s85RDr6nnJ8dfHRJOEUBuRoYf8ConVCZF
fAITlW3n5foZZ+COAyF/uDBB20RBJ8dNveoLxF1yMtqsOFeJ1ZAIze2w5sSTOJKv88Tv0cRPpwtg
SPO2tkOG4DuKQyllf2KHytFsBv2RdW7ab6tJFVvX0/rIS+XrMzZz8kQbz73FXAmkiwJk3PNKba7Q
xlloJMoJiabT5njrM3qBk77+L/LOY8lSJN26L3QpwwEHZ3q0iBNa5gSLyMxAa+HA0/+LzBZZ+Vd3
2R3fSVuZVUVHHA44n9h7bfHppqnI9og6YeAw4BhPAX5PSfrCkD/h3qfO6eki6hFiDHCoBHADHoxz
PzjdOW4r45YQ1nne1GERnJD9xs/khwd3yNTLvVfa/bcMZ/quM7LgkNHcxYyGUu7JFKuW2JKsipHC
BQC4pSyKGSGlCpzlPPTXABbqDPVoJOkwZwcAvGeRlraBj8waKpjjcWtoC+RPI4Yz9mkfuZeU3qsE
WsEAT7btqjPhUEDwhHq1qqcovu9qxbHhK7ZEsGlNxMizkcePMoUVsdITftDZZZy5jgLdNatMRcmn
VYbZuhdsR/t8WelK3k13EOA0gZIKECfBz7ILybqykb36TZrO68K2R/KUC1zV4zhb7/ipskvRGW81
ZL8n4Tv2buAfEQ678bfKGeAmjHNcrmZQtXtEndFdVVHhJKFsH0ZHu3tbi+RQmiCNxzK1FmpL88RZ
a5NboMdXhe+Arzo0/YduMhtMWyyW0WwyC1uqzAXqtxSgYSLdzyGehsd6NrLHuUjBL82wlUjJDkv8
KON0Q4dPLY1rmhV78kEvEm2buBSAk8OWB7po07tBTcrmTB+mfd0X2WOB0f3iDV184TykwvP8pAXZ
4th77FtMIw3DGfaMZFAoGtzS14mlaWlMoFbHSqp4E2SFAcCMeLXtxPrV5R6O5guWL3FCmAv9ysiD
hBFKXlJzpPkpETDaI4H7io+cMydtgibhR3Err1zmj5vQq/JbS87e9TTF+ks9KFR6Gckrq1ZpdWeZ
KXFnug7HOzMmgUXGof9gGc54ixjB/Zj11LwNC5WG2jI8xKqrvo29IkZWDtlbM0eMC4aJ2UzTN/Ol
GbxhM8IzPzI9aRmtBw4TGo7r5zYfs3FTK2I+aisvbjWz9XE191n6nDll/oUpWrs28DDtPFjVG7ye
/Ta1DAbTVeQ6t7SsbDN7XHcHSCeVi+bW708zj9PdnDQol8KsbU8yMMLrAO77hVvOfoETIw5l2mWn
anbKQ9q01BuirS61AqOVhkH9OCWVd9V5uUcJjNPyVGBCovoV+aHvYz1xQrn2pcqrgWewK85FnSuO
Du1mW2WI7EvUoDSEkOXvpePkT0zeU5jScCeP0OH0NXOc6SoWVs0QxCWljeS3g2fEBSNCf3BgjJNa
ui0M9Am1+yMoN0wOfObipEs8sgvxe6dTROOrsZ8QojfMS7fcv/4z58tAaV6F8yMAc+O+akS4Z34r
D762MtzxnWkylKuIa1raGAY6If95F47XjHr0we/VfI8mJtvi4xQPtBr6pp7S5l7gTqPmmATmciBr
DxaW4pfIF+rTHe3g2V/+CmYpfbbORZG+8MIaGTNVECalBW8NUbb/gpBhOo3F3J/LqDQ2mBWYMhUy
OsKFK491mgLfm7htOCVwcfcAHEqTOmJdhGl5HMwa4VwGvJCahMJsp0Ix3Rm+Fqjbk5IZwTQ9MMH0
IGPPE0sHXvfWhRYvlZSiUbjJsDQzrLOs+UvcO6x8mllBbnST8SXNJ2gzkRrjV8pdppSyGo8xEhi5
UVbJR+5wFdwHVZ1xnEJjQ2cgc1bQBkoKiU9wH/U166tO9beSuaW7MjAanLsoST9LYQ8PhFbiibKm
4Kb2a+TKTZXlh7xLUPzWrvtdqGaZGASyeLKwn3Jqca44TEeQVVC4rSAFMqJlIOM8gGWBxFejeNhE
tmxugM2Jd4mxfCtS7uJVgQFm5XixcWXh4Vh7YAnXPDD4f3uUDTEQcY/EoMImyGXOEhPjkwrOoHLp
inCvoZgHSxXdOjI2jo5MjWvMB1+qLh882L+MJfhgcERCHytrJsLpvgjiB8tMrPUgQ+z07CGOFoXq
VuooPbdpNj7FdWTuHBSEGw/z/Vp6evywgqzZmDOUI6hzrLpAe0avg+OBQfezRO+YgbRrvA+MxmAi
Ih+BTHYeROF8xLNoDyXi+rNP/bPGjc7BHOXTA6DJ7sCjkG0S5tlsmsy+/UzTbGKZFsqHuRbzkQBH
NPQOQvzKlGpnJkV+MyfFtK4xmK0mlKYmTUGPvILxh9pljTR2ymUC1wALBpdqpRvGs81ehbGxL5hv
PbTDWJ28bm7PcWTT1TJwBLiVAjP/nBH03eQwXG7GMIrXPHCIimE1ctslfXNj5pV9UxCz661RnRtP
QzC12FlI1XjtJhmcZJYxoP4fxbARDmo2sXHEw7aul3H2KIPsDQQabEixlNCkCBg3WIfaB7fWcbJW
3FnP+MnqO0dGIECMgXr5hwrs/7CY0PNNdHHI7/6znnDfJ+/N+58kiP/6qZ9aQs/5w+Hd7bjYYD0l
ESj+U0voqj+ELwVuWIn6yDJttLr/0BJaCBCFBQnAxdW//My/tYSW+YcQno2jgWNJCF84/xsx4Z9F
zh5asUW3Z5Kc6QsYF95vuj3figf0hKO37SR7FaLRp+mFLbO1SWgX/0Ym+Gd9+/K7FOJHzyJF1bX4
cL/9rtY13UQzW6HcqMsPox7LXQXrE3N/l1JA89r8m7gt8Ve/0eXaA+hlWCfU8u9/0d/6+ZyqPg1c
wCujD+s9J/VlTSRArleFZxeb3hu8lyT08z37EcnQIlz2wsVkiz2tYXwcAQacRT1Y26wIzWsj1fS5
Ykyrv4kQFX8WCP+8NHzhjpTcCp75Q175yx8KWTed9IgYMGCHcnEt090rt2M9V0Qe+U3dVFHLUwTt
PbNpvwzNPLJj5eu8D/s+fSowuuOpmcvPX27lv9B1Ws5vStPlG/Poij04JTZ34qJE/eXPYrBgVsni
ju6Z9F46jcxxra0y+nR1F5+Z7Pkn9tsDkqxEP3HCqI1m63FAg+a9kLqQ30wjk2xRHWF93yUiLE+B
H6TngHlWtHJiP/1mOOjrWUvUh6y0yo8+XMDuU13d//dPIsw/i8p/XmEUvbaybHsZUP/m9FDxrOH7
INKr+iy6apZcEWP0xSkTUfBcToV355pZnWPM7Jt72Ff6W8F+fRHDFT5KjTp7yHR0ZbYseisvAxqC
RQk0ybuBFBSAqDiEZnJTNuGREIQGQYg97jA3s3rUXnyZmzlf2xHZAUgDeDc9JY4UjzRWh66I2UFx
Fict7jH2Hkwlk/qUWOa6Y3G9boGKrQxXnZs53vXYF/27oVYvlHnsZGqwx8w0H/rGPU9DcVIqf0hm
Ihr6fB8Q0UABsoNJtY2dHrWrvo778LGgjfOi7GRWAPzr4JwVmbsqdHfDtPG1JQhl7cQsLfzpK1Bg
okpaba6mvASlzZe2Cu35GQfXOWKUbQIf9jzng8HiN2Stm2GOKC/bc1u1ayBKV3YZ76Cm46/qo11l
MtHJTPup1uM3V9N4aFtGmxot4DwH97De81WUFy6tvudt+0nhN8ameOEN6uM5buM0AtpkV2fp1vOl
Y9RLbWZbJnsSKxlX6cJIXRUhzcRPifyfFPK/apuX4/5PamueAWoJhrweVFfi7X47Qyovb1PZTnIr
AhtFJMAFlKLavFIW49Ec6S4MN+PBL0HNbRdDZrvtm0x/wq5qPsY6H55w1BnfQHWkpEAgx0UGK2FA
dXm+Ydtd3VL2todh0OUr4IjMJjUkn775vRYPfRWUZz+DvSLsNLwy56nZ905u06LOkdx6TqjOKiW5
vetd8+8emL949DmHltcfyQySA+DPjz477Wrwlkffrv3pIlMijtcJjd6x4hV2a0zEjtRiYQKLbL6z
4qa5yhGqViv8FNVJzI56yoYWKhjU1o///iz/xaGulneJxXfBpPh3+Ts0qHzIpJZbrSzGMU35SdL8
sTYxsOox/JuT+S8ug3LQ6KIEQNX+/+V/l5HlMqfo0PZOrfcaNg16bdvM/sb495cf6Zff8tvhlCn2
mK3dSCQecfzdxEt91bYQkLgv8ZyS/jTt/vs1/KHH/1Wvz/VDro+3mxoCloS11AW/nOzcoUlVWbXc
FtK2zqNKs2pRGSUnRCTyWZXLUldrBVLUys1XaBLFrU/I9uZ//2egYnJ8CiMpSdn5zSBTGlpWdSSR
P4cBztzRfaZV8BiA+Oj/fHCFgJDp0tx+WOGifkq74e/+gsUP9euFgIhOLSWl4v1mmRgr/nwhsPoL
NaEL22azZOwT9S028I7UV16niioIXojfE9PkJoN9V6fzstoQbbCjKS66vzlrfi/GwCDS+FMAOLhL
qAeXKuGXL2V2yPVhOOVtozBLty7sfSLe2BZFgm3tf7/yv99xlBnu8lbneMRJgovkz78KgJDFatAA
SZe5QH2zxDuCHtQX6Av9gavk/9115h3725V2TcmJQt3HKQpy9vcrra1OIgfQbIlIH7htw0VmiIHg
1SBvhnlKHIQ4xyEvc5SiIvGQKCK/aDbpJIKtmEZvT22RbU1rFGRRNRo3aGPetJHfrgc2x2cQtSgK
fX8JtnDMZK+Iux9AjfnuejKy+KtVZcVL1AJiKixkVGIWzikI/el5ggW3Mg0B6UYpO2eBb831RXc6
+sYViq47p6m+553tvAUORNQ6lt87Br9ffdatW+jZ+Tqb3XxfGWaERnosHYoDUEM+EqR9QnAGO36Z
r+vIzq5n6RRE4CH6EqMb9HTaNX9J4sxML1T0SHxvCy8dDnLOiGkHpkJsuip30nWH6fvIFhq6G9oH
Cw9COHlPTLdTY8X4OR4YQXR5yCY5SU5mppsrNivjpxdP25FYmNH36+OE0sfsbYUXgEKUhJky3Wln
mq5MGZW7tu+GS2DV4rlOEvuOSacp1zB4+68OwatHHwsA2jDTuqJg6AlfBuiFcha2RSyCduOXUl0n
Ko8PYs7kbTeo/FvRzu0NfmJQFpWZptfhHLQsxqEsYeC0Tm2mBJKYKnsprHaUO905032dpcOtkS7J
pGNoRpJ9QU1wWDOYTzEhMHd2MPVPlQVuoxBe8TjNYKqq0kivjaoOD0R2GAgAm/i6T0hZhYpvbkSd
e3vYhNU1wBKGhJpI1x4Y/rsRiOYom7i/IH3pNpnImNnDSP2CBCdck6zXviYhs9UQi8kbSJ8Ci0Ya
nJDvpRRVafm1AQ/1aEFI/nQbp37O0D6OxaChtnTGS+/q+jJXQfpglPbw1uDL/zpOfUn4HJQsnDPS
wV3MCtBYGSZ4Oi081I7MMIKQNLsg1BZr2hail+wBtDnctpcIPcpTMzEXVcZAzhlQ7rVDtsWVHlsE
GH7jHsyhVUevLRMcTJNYO340vvm1vRBgCpYDro1ESkR619NuXMlQFces0Rw3EtxkSjTCGvs/xNnE
nPXacKpgh/w2ehgg92wRrBq71FbqJmirdDsFBkcke45LlzHKiPMOrFgp031RoW1oWG6eEDeibdDS
i8+1H6XPdMdk085SbH3RRbvI19itYDRcl2MYMyDuUfT9+MVYPV/KOhpua1D9LDlxB0nSxDeTQWid
IpTwKQIocnIjBDPxHGR36GSznXbb8coKu1d0RNN9lMXRsbQBuQRDqiA8w/gF0YTPzBitryRkUhGr
msk4uHZog213bRnkV60Croy7K5nAn4DkIwitW0AmK6Y95m7JYdpXljle2+Yo1tkUW9/YtQZ3k0J1
uUyEw3POiTttgTx6xyQJAfilCKdBOySbGcrZugPsva1NKz6A4PWv22gcLkOe+6Bgeru9icRYgfzM
mk4+DpXR8uu6yDpA8y+uQ5Y0+87SYh1pe7bWferq40hLa2EWMoytOfTyW2kbPD8wJADUyu7KCQC0
lI3zXsNBfCsC2d+khtnAWBXeW+SbzYFMpvg5BOaHDpIjDuGuHjaMBeOzLUW38xcrT+RW0bsvjOSU
ZRDG4IAEpxGn0j5OTeeKLeUCqRNGdp7t2kB7CkqVDBHS011jah+RW2BJY/y99si3gwIX2vdumKpz
xeLlPBl5+A5sjjy3YkxPcSXr19HroVVbmbgfRt4CRirtbQptZe80XfwFRs/MHdpMm7io8od2rvxj
njnBdStUebG8YXgpuiJ8lehZSMWT7RvcQtIAbfRFSCZwY2GW0ldjHjtbXig0bIKmrgmy7KJqvW+V
GDnohxmsaHmJB7PawxmOz0VGnUATpAOmjsrY+1EEHiOrKA2LciDBDcoz0IAM0loSaucrMAXjKnWa
crskXF7NAvgYp7w2tppV8aMXgaGLClh/xojqyK9Te5/nJivboSyLk9eaGLdRzWTjEY8+vdwcpsVb
0aGBZzE1f+PLmiHFG6LLN0xCqws7z/lYKPOlKBQeA7ryF9RYWOCAyF9GO/TAgmdN8eAy3ACcFaUA
oWLvc7AH85EVS3ecQhaatVbevkaIx7swTcynMoX/2HVt+ESfgIcPKA8iaB4hAI7t0ECs94Nnr/HE
fQNF5YqQYe9kBEVwGeFuf2tlbBLMU0fRoy7m8NYwHfkdAr//VcVRcbJGI9qWedCcRaAM9vQFMXq4
E+frNtXzWz3a07sN1vNOmYWhV51r6AuBNe4RqNcMrlgO25Fv6wo+iIuzzjYqwg3VsHcKp/ssGG0w
rlftwUHjucYWgN9ShEV4QYvQ7AoTljmtS3AJckdnrAC0eeZZMleBNpxiLVsLJmLthfuptgHmFUxx
+cyVZ2zA7DVviR0Xz4NCgknoUVkvy1OD7xaioHzQfWefUzM2roG0DTsz1/m2mgLkAVFgyDenKMod
5NPydQqK9ER2ivNIRN5wOzchm6G8w3oWKTQGBDIl9pZzgHy+DHfrzQgYxdmwuk1O9GPWjgwqdo1D
qI+dFUME1/mQHEOvw2JqSxM4qeUh3XR6zfqVPLn4KmUTv4slSafYdIMTSyeG4S2O1/txTHPsM025
L4w++uzcvH/2Apz+qyAyyG/JgIqR65LC4y7RsH02kLLKfQrD/srLLN61ShaXrqmih5iownVVxc0p
SyKGJNEA7wwaUM+mwFEqyRd/YU5cktXf8ruwATD5Su/H2eSGbjTKJdKo9Pe0ntt35CwFIaM9ETpV
5bFOrCF+tWmd0CBbIxjHojw4reZLkoHfbLN40s94aK2tjTAREK2CcWh5QXqfQqP+UplWdWOy8950
Xadv0d+m276qk2bnlrP+NpqY2FeYf+JP0XIN56y3vsxOBVkGpI9HPFHea8wVXuHfh4ih1tM8WLeg
swcQ3c1UzxvHduajH2eonXwAO2TWgoXy9ciGyBg90D8izp3XQtjNc9Z5hDOVEtE3RUb8WFL5wt0c
EDrFlMKfnZVWX+Dn1bcz0vb9ksPAzr1vyqOEHHqZpNSs5uHdP1pz2bFRQjvhEwqDmdSR90mu1DsR
ed3eJOniwbHscatDs/meOZXakBzk3SJKyT9ps6zrHuYd56aJ3ldk4dd+NIwveVhGDz3aOckLU6BB
rMFGwUL0n1hsdo+V0Zg2h/pYI4Q2nE1GFvOBbcT4pIn6IkYvcZydik0OAz2kGEmK+mgXUYogXM1X
WReH12IO67vSXwh5nrlYjqlfLhH047cqI+DXIZrqawgrzdl6w1hu0ipQEKAGhwgyZyqONXCWdmX2
UXwztOHwnJLS+m0EA34CcWLeqt6KbidkgXfknEyb1p1UeORM9M+MM83PSvkEB7Lnie9s7qy7yPCw
nK0GPQ0hUl0HbhQc/gIJk8Ejsm7JpHurE8cUW9tEPb0iJtj0N1RvyVMvJIRb6lvA8g16Bi/PKV5F
bQ83fNn+i7YU36EZAhZWKVzxs5pN66IZ23GcBArtWGZH6qJx6HwxozDPT9ohKmUbiY6tlyR5B55v
l2B08Oz8hagSpMjlyDo/CuP6a5bneKJJQS7MvappdTeBYNeG0hp+/lYNNhNIO4q6fVbb8ACMeepr
xFGC8pJUlvqe0cAvmEnk+8188qeYQPA5EN60yVjzQrklaM+4+ZU+yc+lz7ERQ0XMWfer1ezWCdri
AEY12XGwiQk+FIeu1nW1gRtG4fUTT2kgvNpG6J/zDXEAXnr7E1TpxtJlBRF6m9r1hqcgaPPFQz09
ZubY3bJm7rfaMF2EB56/SuDVMqWn8wpXpVuMV00ZNPcD3xRRnwWBfR7GH9jqekDi4eXzi7VERUGM
cS8dnFZYeYOQZIsIm/W0CPurps2yZvHS/QuHKVU4XdfpNFIRmmV5GuRgXjVekHsH3qQmZSF8nhuc
AdHNgOrvTZmonoljrdUHhhPMXmR+FC9wz6HHe1Ghjl05hA8oosabOaJDbEc0iyjRPf+phQlChxOH
T2HPHccYi3ASNy4fxi6BBhTZk3w3EktsCtLDbN1GZAoj3qFE8XemKN+8eobl7qAs16R/kvbn+9GN
7Q/+97EfyRehhz2hwAhvyZ4gQQIct6xWVjNmh6mYee3ntbVtphaOHOL4+aqP2vIJ7vVwgBRuP5V1
gqEMkYj8LDLn3dOiPSVOLT9caxEGK4SlWpfdgai89DDFsXcLRgyUskOgog9MPovvAccvjqzQFu3K
aeYh32Jp57Ach/niF179YQa2fjdJQzpkyL+3MExgdE0aj3fb4D+YPOisjGh3mRng4q4S/qp2qtG/
V/4Vskzjez3bMR4ES4yH2O7DnWd01a7ITcTNHYX7V9ze5WlqrRzfRJl/MGkPCN6Z24HTPi6Njwxl
IblgLDX8e1PHw3yeucQ2IDpzkTFKk6Rux6fTrkfizy2SCFUU5C/KBweV2rrfTY7Lv8CTRUPldsW9
6gUAUclHJECzDAksLboB7i16zIlX+RCS6luGn56TRGurF9mtWXv2q6IOO6FnJrVGxDxGmZFslZ5u
nLD8Nvjy0LuO2phTSqCJJlFhZQKkXpuQAU4hMrn1BDUa62NFHRE4oPg6n/28JPHAaPnPCjV9sdWy
087GZsurzNiTfzCsjRGjXIeKiHkfr27ud8RG1wURWZ+IdWeCadsGK4u0HrvRkKwR2OkjPp3Xthd0
e9I0AdqQMlPxVoepztDethHWDz4V9VD3G3Dt2EstomO2Fl/7GsqB8Wgr3unrOlDNJY6N9tAo217l
PlxSaPvGTUFEza7l0CWnoIpeSJWV+UpItkLbENvgw+B60dFykoQ30oRegQF+s9ci5etkW7AZzZGB
Ce4R+oW8fWJv4dI1xvXrINzk3I6mdw652dDjTmw0ejUQueTbRA2temEA9RyUSeqcZ4/+nra5W1ew
QNZmZk3X2g6sz6YzsTKE/XxvGKH3zMK0xBsfzP2ECCZzjirEldeNfNiDPwjxbbak2ojYFS9NEUIR
hjf9JMle+JKUSQgZDzzFuip5/69EDoJiFaOTRuslg2jjsy8gIinvnvREv7UjO53kPSufJ/RGKd/B
hBoy36GAx2dbeNY5w21ZriSdrV6hnOWh8KU27uJsSq4hfwYnIsvnBwAK4a3wau8EsdeSlCmLPtTg
+UGSZINZIqx4V+M3XmwmiXPrUJezI/oXYBcqi72ukWKfSkCOD21VFiTh8JluIqu69RrHefyJ3C1Q
z+JcC2zr49/cXXcG/NJ25KOzGPlQoZzPS6DOfmB5c/UDxRtIb7xFYFLt/bwxUY53n4YhXAy7rTOd
56RE+hs5MV1siQnXrKLbNi8RUWR2MtwDqHC+T9Kat2H8L3Kv6tHbr7SrOmAjtnMwehldelwvz27s
J3eZLquXxppol7SdLnuEUiGQ6xHsnIg/CvZ2Ochj5aNI7DEIXPh7Q25f4LmQZKa1U9nipkPUuB/Q
s+zoRRGpRAneSKAU7uMoBHZoE43zFFrxG0mTCBF7RirmkKC6pFl3O/LkYv0ghYk6dGRqu9OLknRN
u9qGBBAX1RFSVLvTPfbTuAZoH9JaIKGZ6uuYvcsXKQz7KkYVezI9gKybLJYfJF+hDWKI/MGQYEEN
NyAOw/fJLQfvKYPVc1EzmxRQKWjicHMWMaVFnWbKIjQl1880b/66TaK5+957dYa9idDQoP4apq7Q
b57F2PRaBXHlbamM2tNkDQTAkng3LCcmJ5WDvrDYjbXTfIs5kd40260LuQHTJvXYLDaO32Oe8GmL
hm4MQTo6CoxN29qR2A2Ja78ZpenWu6Zk2tezc9lUdJbPPejie+UYixxQddGjb9jexZva4lUCwPlA
tY2Zti7r4eiMhr3p0xz1LoPwiPvILE+5rBfOiSX7Yw9xcefXoli3iEjNLRg5t7zrUGMwIh7m+agc
cjx/cpQTSzLHCftqXo2xXd92XdjeBEWZn2G8BM9FP7FiZfRQlLy+Sr2RYR/fDqXdfSGcCx9NA9z+
PAmiBjGYtrCy/SF57RPD3NuE1q2DsauIeOjb6B5EdPlaax9CrGZwEjOYxqQwfkfws7Z9jicmBcOG
wcp4iUvZcFEcRg6oLa0ncCa23lpJa35ghksPdTahrRbMH3Z5ueyY60xS5rhGei57Xbnnn6Rn7B/J
Pm/D4AbeafsVVac+03kG17/Cn4kT9+Y7A+qhRJXrMNPFGTSl+DO0cT+xIWV9NFAcrJJUdKcoH/Iv
uBfm56SOGZhYY/I1KHWeb1s3MEj+juNT4PJu5TAMb+LBDvaGq/tsx5Clgq6MvSLeyMSqvyUhd/Am
JxGZaqJTZJn9wEs7OUVuPfH6pJTwrjz6ZWRybtvskwg03SpcmNMxAOV1GocpprYFPJ3IWY0bWWe0
w9ge5vs0cNLzrIhI2FgRtz2cU8JxYPOFYFWT5BVnByMedOmPMgrGdVF09T1tFI3n0AyYl3/BVpPV
WAwbS4CSmww4xayieaunHolH40zixSruMyw7c1YCr+xoQjd9oPNkTdsdv8sUOQJBuMoBbLBgrnmT
kq6oybq6KdORB0/l8CqKzl9rrMn3LBnmfYG0GHHYiI49H62bXkyY2Tq73Zoow28l1qVnIkfsrWJP
sUmxXcPdtLn9omBa+ynzSx7+Ym3nrv+wgHL2PiMB2izT3+YA8VGS19YllQg8YfXQuv+Aa+dpxKHf
o2JlUK62ZZVzaA2FcaHeNp4hJoNB6PKRJzpuIKV76Ji3XUie3KaJIxR3HTTXCC7hFYJndWJp75wn
5r773nVLTpFOUniV1mnsBDaLiqyqfWNk02PSdEW//snu1gUKgdVkJpKAxh8E73GZ49a94dzLQdEO
NtjwNsyaQ3NVDpV1ZaiMUkKXtXqHAcuasTed7P0/Ub4rSux+H0QmubZGmE3EBAiMmD+qZp2r6CgS
SnWvxhOKnoH54Kb0s2kk7MDzbsU4+1fFIAIQ5aSA6Kkr70vLM+6xAzbQPDohX/vGs2/z9J+A8M7W
xoszYIx2AlAd2DGNE7WMd3aLksIpj4GfZnqIlvD55N7wZPMS67LZOYrwXnBScI5CE6t45/biwQ+X
dDFCIba+C1McrIqk4c2qjTWjVu9sv9sw4Mt2chr1CqMaBXJAwNCpS0UID2UGjGVY7tZJSFdn7ZQd
etIwz8biaQaoDwneiFtjaxCzcD0SW36c2T+9p2HoPiMLbw5da/o3YTN/Az9AzUxGbHMT/YCWj3W/
iFnC2dtNDZE4lhVNL9gSmrdiNsRn0uiHuTX1/U+WeTJa+bTxcvi+qyJmXqw9DD3ndCrN2xCvmEY5
4c6C+ZdZnbtJUH4QuCtfGtRuHyZadl5BZHPc8CJGmoLeEUsNdenZrFKSzRPpHAB808Zj8Jd7ItDM
F/ThYm95oFysInjLykPuiHLT6gYudzQ1m7hMRhc/Zj00FNXjcMRy6j0imh/ucSxN91Sj/Wtauu2t
DBFcgtyksdlkJdbCtZ06FuPj1tyD189v8yLUe3TL1cdABsKu1kh9mhyzGYv26qTbOdiMcAV2AOtp
SkcMYhDJa01nwCDynLqucdvzDBcsyOZ2B0Gjei5jkuRXzgQmhgd42jSymzYhoV53tgits4Obe13k
YbtrzbY/ulh8Pzo/1UQrR8sAKol5fdAuFzYrKFg5U9xO+2nopj2D7ny37JGP1WBGN0QKZfvaWw6L
rElp8rChvxvT4vkVvfM26hxXAOPHjdP46HWIBvDuyLlwPmu7918Wt9D3SpvYT0I8mQePs36P8jbb
T8AFl57JObQo/neO6KyrwU+MR5mHam8MiKQ4lZPqYQ46464QefsiC2xBOrXmVQYvcfs/c2kqRhVF
gNvGj7/4MM+vKVGpmb0ZBO3oul9+LND/D6tdkQIIdvb/Wet6fm8KgJ3p+5+wmT9/6h9aV/WHlAgK
kHdy2Hu2g5zmH9xM5w8UmItgx1v+54cK9p/cTPUHajcENtR3eEL5qX9zM8Uf0rMW0KUlHP7BVf8b
rav4XesBLVMhQCAh1uf/ylaQQn/VV7itNCqPw2wrYeBMxXTjBumnUMVu6NKNx2YOn//Gdh/sOXut
cW6ufrlafyWnRFL7uwYCNKglpFB4vCQfavn3vyg8wkjas8tgeduV5S7kPFnLenQvWF9N/G4o3MdO
Cdre/gs5qtVRKS32jeeezbKrCa0T+dZIQB/GiXxPcknha1rFhhysyxg51qXCVrGGOJ+zjw/lPuoo
ZCR2cMZLOdsCz/9eerwgctzpu9p6iov/x9F5LTeOZEH0ixABb14JEPRGXq0XhLqlhTdVMAXg6/dw
XhjbMbPTEgkCt/JmnjTGP0ExfNDv4z09/odPKge8iY6IpXu3zEksmsuXOJWV+VmwvjAGWi0e5oJ6
PjLwjEeqrcOa8yZrs/zHpYxigaZ6bWueF84jkmWJ7NhiY7Ed6Rxg8D8TqFzj1MVPI9L04lqkoq3G
QNCYqtN/L7CRLdZQwT4hF271Ex105k9b7SX7DKhWfbXPK9vfOtk3qO406lxQDBRdDls5Fs+j42IT
VFC9iIzsGmqAjZJdAwfWd9e0KQTk4EYzsEPqGti8Td9pLLv0Ojh4T3g2d+GsL2eEUXvjGuA/OrcM
8YW1sbJyYghYvAm8VeAC1mxv9MaxdG6JgT9TVR0Q0hIKAYUjtPmB6vGuTpYSkKgeEwTlzptaCYPA
pBVsi351wrwyqWpHlygfAk1BV/XVxYIdOhXLqDG/PbD75E7PrKeK9NB6IwVhKgRT9DjXGPeJlUKQ
y/fU7yTujikiCtpcM3BBBa22J09SiDPbJKiIh5Mz+KJh4qqDvXCCYXkmA45rouEsknmWwhXdfGP1
inKv54gqjTvGEPgjSVZtSXeR3Z/4lzIPSUTI4SJz6ymoQOd3meoPnNvoGlK8x/pEFr2ftDPHEYBU
DB6p0VZHKY1v8uBUdtrWiKBBJ60r9Cp03Q+jFO+wa/eDWb13lh+XPcRPl/KAFfNzCdhBm/z/ZXly
toxCbMsyIZ7klMbBk1UXujk4NwTcq5sFlwIJFZ3N3iWt+U3k56S5+jfnVdGOZAjNA7xo3iUtNfld
8dvkpKqLiTc7rdwPAsIZ57RoDkiSj1p+p3qMM7jc41MAEKOH2JYK+qOd0zyD8zK6xAp1OtONmgWL
We3MZfyi9nar2+z4nW6i7qgyaNnEgDTV+aZOMBVMvfdvySmCKJfifbQIXbbFLlgSfp6SQpgVNgBW
h5/U1uLeYN+MwE2SmH0bgDkywTDXDp4vIwUEhZ+WsSqmde2vYyE51Y21ZYuA8SD/MITTnp1NGxTl
rlqDVzEMhGQ3tUUnUA7yKzL5feB1b2pGbeqW4lWMR1GQfXYn+2foqS2uTZQGvKqAVlDYBQ1laFba
3oKUykHSxxTizBHlcT9zrt7MzChgaHJ68rVtv9J6vdYGYiiX4E1/vAhT7BPqGmu5jkcmLA9IL/0L
4Aiuk9PEWXIwZzJXvddKTkaIfGSz98EHLZ+hhDV59PX83LV9/2SaVv9U5Aw9JooQHmHC7xaFOXtq
4knmECm2ynp47sTFkrl/Rf1AG68qxbuIQ2mcRxWTUQI+587vCVSyY+ZU/8aaUCMpYQoJKhMwWqtP
qIqVDMty+i29taTYsqFCCdWEk9TGfKA3nIVYv/EP07wdOWPbnh8DXq4Du0ry4KDX02WZl+Uu5fyr
FD0gTZG3sdcLJ3L4kx1AYXILQsQTpnMLg/mri/BcBxmglbWnQVw4QCYGiua4c/t4Xi6zuEqpBc95
sutw/OySAs/tIlW5o9+MeAA249jIOU4GqbGnzBHpeqntsPS+8oyaSQCI7Q0gYIUm7qWH2nYol9LT
rbSH6mltPXml2gflAs7QCacuUAhZnrTZvSPjPHgx2pMIVndfzYEIWWu8DNKcn7LuexxEu6cJ8sHG
coNt12npRSuD/mQq7dhx84wzvmpRYA5h4zfFE6v9as9JvjuMafES9KMBOxA132y8Kyd8Yqsurdma
S59v56TMwm7enT3Rd2fn8VJwx6/rLH0yJSiZpL6SmiI/xUkX0hgLEQ4TVKMuH/7MAd/wxnc0MBUq
3RTH+nnin2yIsOfnyUuSN5NLZdMbSbHHHvGiukl7xnV/9L3SCVvRY7tDMjpg+/XCpAqw6zuyPRKG
Sz7yRu4msGKB0/5xZjUgLgX51tQ6gxosW746I5wuhI9e9dPWXKmyRUCn9/3AWFpel7qqcSJ22bY0
tOES0L/d6slZky1x2Lxv8xOB5hO9LuGC9fpfs5RHLZ2epV4bH74SL0FnfhJMXA+gqL2nijjLOlvm
jcxD3M70XlsSHtj8ihEAd7njDjE+AWBidU60vBxOS8sJSk97neWPVxAmpT6WvEEHzrGsIE3XAChc
WrjH3h5iTlsTqg0vpMoWBMfIZ7cUJw90bqJxviln9yP1G/e16wjjF/Yb9xvjlV4MEE4dNLk/HtU+
O6dY4BmmJblZedELLEeTHvzhHIkmzHG4Ngwn1nNTXmztF0WMduG8vfqz0yAmNgdtWH8MCNzbuXFc
OG75U+qatIOk9daGi7OB4zMBT7ONHRnQ2va/6DOLViwIt8S2XiyOVHeHRSbns4rJpco/PHuNfK7K
ul7UM9iZDa0CK+C0+RmkYHEijtrtkx6zguMtxmmarGVDFx99Rlg1L9gDQzXp4472bBHrw+pvrREA
cl1U53a8UERErTLk5vc5IKBrLQ8TRk9pUypGCAxW+01q/2TY3fgaeIMR6UZRRtUkqLp8vCyWSd1w
DhphzJpLY0wWuei96uz+iDf7KYEC8Zk+vkyUsJ8Q3X/8eREntFRxoiBsb62dcwD+IS4lUv6lr7/Z
bi5bE3RpjEC7Q5NzbqLndk57U32aMXXDa3a7y9ou/xoWA1vp8+/XpBhxv0JU8EoNqcBJCT+6KXMA
bpdbDVANs6tpafY2SHBSlCNimQ3tnNXP1pEW5roq98GzZMu+n2x7m8nEY50yAt4kO3QM+MQ2gKHG
3Zg7+rY1ZU6nGdsZTVKeqTSfkZhCw7D2O59QLI70rul+beSMJ5NLgH0sfMNqzo0dIVs71DU4AWaR
rrDy2idzMoZTshTWXq0LGz09OIJXXTdSU27UBeUvRfdi5+vvRTnWb9pFqiB4LbSVPJi/cMIOEm6d
5QIoy3Nelmydzq29dsysjR+OKyjW0tCn/Zx11xmu4CtNsFUo8IK8YYz8aGym2oK4UFgYcj62ZflM
wX0WjRNcotWZgLYiuPS2651hKrxhnoT9UEq5swIcX+w1LXRfvDaDzS/nAuoJlzZn6u9Btjt6gjXb
/VHO9yIrgS2lJy4vzq5nZ2emYkG/7qNiiWdO1PjMvpb/KDnGucqYWn3i75cHy0rGLY6NqePBSSjY
uSQrab9eUyxMU+eEPcK8Kv2TYkT1kg+aRjFPetO0xdwNlhe8F2vL7l0CVmoc9dfh4g413TT/8uWj
c8Bt/xhKHZo0mM6Wly07uVCFTZ3T9Nznc1R7tJNp3GnI7Pasw0drYotb2hFkVjzewkqefK1hOPJ5
j9rEmGLAUXctxaisFxPOOxw7Rw1jOFiHQ1tpr9Pg6/tZ140dUgwxf5bnZNP6F72S472zZViRd9hS
4psCiC2ulsljYiTm+Dy2VCiVVNvr7HOiEpwoovXDOjbUY2hYq/62Vz/Ff41dFPudGi+E3KIf7fW3
RAFF2F9fgil5U7SMHcoKWyjTULNxnUC75utQhDaOElJxPTtxwm8nAG9bL1BraNvzujWkRYuH3o28
Y2l5GUr9ZLcwzXOB7z2F7qNz9W5rtPEws0t5SnRPnIosdbb9wE4loVlsO7pcZ0a29OelVN+ewSWf
F0GstV5wyliPXEkOJtei5j6SeMjB1JofUu594axsTm2ECcPFaoujNi1nYc7y/RG/ctvhKIUxHYgZ
Xlqs2LtiTY23FZxfpFSmM+Kiez/MtoiDJ5Cr5WVqOQ5MTsKcmAGQ1Y0JtU9mHo4mQ2399jQLZ9yS
MSi26/ovsV35QrKSY2BnA1QGABhP2Qoub4SAaFJsvM1657WT7DCQEI98LiP4yeCf9SpHxY8D3V8T
qb0HH0HRT7VUt9k8deIV0V7bBnon9wG7oI1hJum9pgdhO3srA92kAH/lGZv0R99aonjkp3BnI9/P
8qekZ39mFt/uSM+5wLa7C8aKenUork9e596zdrBuy0AvZZIxsNcsdM596tOpQaJkOxXaeOt1K9uz
1RKs5CwDKR0XLWOYemnQTGg7n9UR3X3F0amq3cTCnkBCPLZlckYU8y7W2qzbuRYSi7NhXHkehx1u
hbtnD9Zx6BYWmpqQW7yt6uB5VxCSxYmvH92dqjmOsHw3fJ2Pk13Aoejyzzp397noxrh2xvSgA8nc
JMg0ROy8dO96wVFAlD6vAPvB0OhrvPiD8dGO60GukJGVAyYZOwkd7h5ECO4j8mnOPzrXty89l9mc
Dua7oolhqT3xIxzvxUqLrWzW/jKtpjxToP1pOKZ20JR4X0CVHPo0L0M5jv5R80s6D/LglozpGrbM
djiK3N+grs1fTbwui3VOTc27JVxyL8BmvrIlKGlsyP90dWUeMad+aYj4R8OYjMcJ1qfkttQO5mD/
Ig58TVnK6M1+jJ43v7hmVVlGs/Ke+OG8Q0siP+jUsw2V9dnjFOJV9jOnzI05eJT4TtLZ2bpfPCPS
p/GKa57pgEXZZIgD6U7yqkN7STIR7Pze9E/tWqT7LreIZHrowbaVMk2QEN2ZGNPi0p7zrUYmUa7E
HQBO5dsyr9l4YBh63Km/Z8wHe57Q58BLq5MOZ+oyDeKXPeLHJDTnaQRo9SQ6VoHYvLe5oDzBGbjX
FNxIiqztzp2WvZocEy9s9E0+VO5AjTG/ua3atbY3sH/Oxx2r8iRSyZifav4zsVq7HzAmzX0xJAEV
VkAuJSw7vCb9m/RmEhLzrmTE2zVjabynblWGVqsN2GkIpPZUa73XZB9KE+3d0jgHcWP29+bEYWFq
Ukh7QCQ/69l7HfAUYyiwbxWYj9NAmBtIn3ciWnfPwdsdMQxtBjpk+dYD9cXcXsZVmdWnnJW55wGT
6B4ST8G+80jeqd+n0zBwEH+0Z6crJrb6ZxjM7pu/fVOQ0v5HD/SxEEV6dauKbzeD0a4tGBsX3wmF
Wp2L25uvKxUTT07jfc5GSdwHVgwG9GylAdbHapZkdxTA5i+xESAPPdsPY27Yu/rZHUuQhoxtHats
PlamOiUFQzMIt1gGjXVIi+y6gAtCNRc2NqdB0J4CM4ToxWMXu0bDwvedIs2ozIefnkLROF/YiPuc
bDU+yBTwcOGmcWV2zSsgU3wFyxrVmfjykbNpsTFy0hUeYZJxulPndTUoKdyIXHxUHn9w0u/ZQBSH
2sr2Os8jzamSS7pV3EjTgp0ydpx89sNpqK3TgkEXlW0dY0M5Lr7p6c3XbMZVJ3CtyFeUvyMNaSQG
UhyWvfgf3Rz9DhjLzdBc+/ZAiPCs5KwMLzM/D171PeJAO8vJ7K422oDfNZQiUyJrzU0VDsp2tgX/
6a3UmHs6bynOIutfXLYZBxY2yZVAa0zMalf13UvGNvDSKfUvJ0f6lhoXN8Wx6KpipntEHvKpwEkh
seU5E1Zeb06vtt29N0A0QwC9EKE7dXVZER2MvgBO2L3adna1m+RHzXjORJay3rXd3eD2xbbXWRya
lau2CdakUDd7Ho5+lu01Of8j2t/cxHDnrtvxVDnQen8GyKQx5+DhgiNQxZaFj3wql2/cS01k9fLZ
M8TPILwHQ7+FWO351yxv/HM6G7+pmodtBTZzqCrYmIJBuuMxEqyVH89GT6VkIXFwZUF5r3viRy0B
t1AJsz+BRQhJziJQt0S6O8oOOUv7tLiVa/FpuelZE4GPBdQoYz+QFJzKOfjU8EJGQi+0ow/sc9vj
jDlS9FTjWQ7yHZTqKqKxMKFFDOcKjqzHXk2zd8gjPMvy5Wrggr8RDnNCZlH/aXFYErq4ui6FN3Jm
b4sfH3ILrr7y7vJt/iu4pFgfnk1WAZtBWikaSnkU1C2/TutycGgXDYHSahedkibLBoLXui6apOg5
cdvLEVdsmPvlitnVhSxV8ggfu1c12nQaSyqMWrd48ow3W5+alykpt0BbylCMDCkt0/feBIRA6/Us
TXe3eEBWCj9zLlNiEeQAPLmRL7n3GKvyFOfmApxL/a/3obWnKvjxu3yPM9rhAFRw8RKVMWvxm2bp
fK77Mfb15G+Vj/gTh+kTXZdknJLBsV8WPMENhmFIEktY5CYkJ9iNceK33B19h5sDp8aLgvdboKym
XiHv5Ox3oPQ4LuWLx+80DvwklAPbuO1RrSayJ3i0Ih0zSEwHowqLXt5ZYtLrALaJ5oKu3oHlxEJF
xRBBSEwyhG/GKM3oAjLh2za4FPZ1sb7UhpOdeNPSXQWEZoObtj7/91Jk3LHlLA6DIY0DBeHzNseR
zTf/S8nVugd6EbfC0E55o47ZWp58A60uMwMOPKqdoqkgzbM2m3JsqNFpNXxi+kKrjhl8ug0Kh7ca
wznjDB1jB6KiWPOza7Z0Om/A+AHU5rVY1ue8qdedmFiuYFoNYm8eIruHTs2kbF4hKgE4TDxFyo0/
DrL2NuQCePSlKZC0RN8+WjFvBH4+2It0+4qclEg1lsKOfnAEFHvXgjFBtayju/8GPu9Y2pM4ZEt7
pMQ436ymWV/Joeucl61zsbK39jsjOwpPNac+IElKsiW9rPOIZusOyXUabG+bcld5agSobzEY9WF2
vE/sMepGN5A4tmnzYoqJu6QBu91tU/WCSL5s3fRij4azw6PZ3joKulER9avKxu9gHZx4oJgi1m1K
IQi88Bm41a2vxiaaZ/J8vWe395S7liab4JoCqOVb0n3B1wzu1HFVLIlbuSvNxdA2OqGZyKLVI5Hr
ucDtz+HO4vi4aNxdcOlvICWut9Jhv8EiRO3MYzW28p9cSXV3VXrRm954cfF8RrL180NXrvMG3w/G
r3FqY3SEEZZS2kY5j2DHSZNf5Y3ftpai+Y4tfz1GyRisGmO8BYivc23vlNdAAfEs1Pc5Mf4Vc7/c
02CUqLblJ3mcmg4Iipxp1HaeSr61ZrP40bhYN/xP37XfXIPG3Im5SUJL5W/6onNkazmfWXDhMdVs
3LoHOLoi2C5DvskEmQs+JGngHltdD6AphOYZhMPWSvoVuhWZQdB19FSYsWU2X5VmWrFbQM92Ar6q
ObAtIueA1ca6iAyr+u4mwsP0U+xSeHYrKVOEJuCH5dT4pz7lVk3FlUtkbbLBdtiflci8C9JPOOmG
9apXzjaoZgwFTW1vyP3ByB3BkTcp2JYczhUTCzC1riROUQy9OFY6BnydOwotWdU+7bn405VNUa3X
GN6yrMVeGTT3ZqogrI7zR+s7nEMCMoh6mg+vGFmdmAoQDVqfdU98NR4U8epjbfr/sLdZJ2TMjXSn
7milhPswpjQL2m7lndjY91dmjvl1yY89XJHdyl/Jck08+z54zkk+kMw+26ZiaopDQVP8hW7ijOCb
JZ8r17Y3Wbl+TI7bvNZNcrISd1939RgHri1iur7R8JIRqmjCHsdSytmARZFHPdDlEUw4ayD04kjD
JxLZHrZaxaONDYt2UGXRxq07aKfUpKKgZkEBalp/DwQGBS7Ia698uNyiOBBHXt/yPAmx9TwqImuf
A6qtXn0SOeOC9IbK/LIalhYWQevHmQRjJrx1l7giIqQzbWGajc+zbe9zQ8obHSIQOxw8VnUVxJhQ
ykNFPm+hsu8E+HNfqpKHTmWaZyZM4zT0P90M3K037p1gaTtWhvMR8LTf9GqQyD85M/bMQEq4EURH
hg89SLt7wBxTDBRA5Doh9AK8D/qrxtAu8mhkPQkrDT8Tu5SKnI7mHTMqQz1EAChQ+QmwHyeSXt5y
bDluYc7XmWvcUl3BDY50cAV29bYG/RU7qb/lnazovs7hR5fBCeOlvzXgYmwy3IJHRxdfKYLurk9U
GRk97HGLtU5H7BPdXF0HPX9OxaR9eoTuoUXmHafhzB2eSlLtw+xvktYfjnZteBE66FWIXgG/IcRO
TtDZpZIYbJ9ZeYiTsY4Lh0hIrrphpwHyJEkLErHSOeauA1ZWjTAoV/Rn7xmSvauu7pnJ5dV51k7n
LnFpSnbcZa2OllvPjFJd++3KQzqpeqdkvUao9NhmdU1dUQ4XbPSf8DT7V6bhKX7E7NiC/a3W2j77
bDkfjSh6WDaCPumFeXVw7tVodO/rfJw8q4jTdh2uDwm3KBtuhaaX7b1pXGOAh9A2qzruEs98RMFb
Ql5mxpIikM+Ym//VhcGtwRqerdnSwKrqAOB99dZnzXjFCGazqjd3ST+aURXgbPQzQyAm6Hq2M8X4
ZTrAbLnxMp35Zb4zaerAuhwcVWqX+9ZoKNHMrW010TJYW6241eOX4Q3HEbAcCJ7aOM/ju+IwfGEy
Z/3L04ZS+EKDjzqhE/QZoHDDjhNk85z5B4dtCvCBg3JXuNN7vViYoVzr3dKLo8qh0CBs4aZfAtRI
6bjRUox5TBsJMXOxaLHb6EXkSXbZOBmr4zqyQa9N50QN86GqaI4Z8GGxawgifUh3nmY8FX76DQTy
sJZDh8uojs3GwP9kvRKn6TllkpqtdPcJnQjJTnKOesx0iexeNO789cKuBWg9H93ZSAvWOZN/rDT/
mXX3a13o9345itpgL5V2CwcK1n4smTg5yw0zuRfnfkFw3sMnYVKQYwPnHaT6H5pQxsJOKooASdR5
Q3pE5bSB+BVjqALzM+uIf0BQ8Hgj2CukJsJuCa0qwYseqjl8XU0OXiZdWsc0d//njDNtjLbY1X55
EStfyRRDq1iPpFUJFyQgJJnUN2XNDjErirPZ9ufRpSwsYb8oJhvKd/Xjaha7Z48IjoefmkwSQnOX
f/V8+BzWO5wAFWXoJghul89bXxDWJ7Wf18JgT3rrrPxfb1m32ZptcpqA9zUNibPpODBl3M5zHqqr
of5XNytdjj0tVmP6a2oqgPTU/LV19We10DKFy/DlYjLn2rItDrtzjpugy1+XSUWPIs2QNgp4hev8
ZffOha5THLml2aPv7mF3g9GucCcXzvI2pnSVdsNDn6O4HarIqWSX4YPHyAD/hr3LzdtOLpVNfiuo
8ZVQaFBsjU5wi60OABsErt6CNlhfI+U+nT2o57oam13GUwrPbugPIyMjm6wlde+CZEy96s6pszxG
MX/j8AU9NtaIDR2dNNF/9Dw1w3LG+0xr1M7oJpx6DvdrZJyMsFvou/aF0rcfT29UmNqU17hBT1bX
si62uHWTZGCUHAzrlUREX3tYfIdpCo1qi9EOpwamh4r1c+hMebabqCMy+0KjwSAtd0Qt2EDZYogX
5gA45o3ChMf8v3GgzBGKSuZdIFpOzCX1FVnDtl4i3I1OYLCjlCPDnYhoKM4i0LjVE+ASwbFA5SF1
NNA7dP3mZsV4qR3XCNtsaiIGlBJytz6dusklqq1G0N3rNe/8i9O53t/WJtzKW87abboOa/2KA8T4
rB5mgKIjLUaDRlxgzCPLYk0oes2+Bs871Y1HcgWG5qRLa6tIMiLLD+Np+OuTf4k1sqbbCfYXxmZq
Pavhz4qjdSPldeYOeiYVUG1tg56DvkSTswZF4i0vbkBEplhYenkecqyeo4WzEHH2xrRSUkCKapjj
XVUAOd69vr4P1YKnvrUPksTJrkuA1KiUMJ0kp8yXqv5Xic65oqDvvbbn8UWmJqbVnj1NEDxRACuP
Vvaox21olaWAoLi2Xhb5k0+LKoeaiM2fdxKPl1l4G7fPDtoEiq0XhA/nBGJZt1Ti/GjpAC/ac4Vh
y5AsRH2Fx9IoDfusFm45Ab3DcdkFwwU39jXTrHHnm0DXK7kUp3wRJC8LLjH2KsNvWp49yEs/dmbw
1c1n9Tw2zYwR1bcOluy54eO/wT7zgVeyPlHLUJ+G0uoPfWndBQ7Xk0qmP1TBtWdfI0F/JT7r7SvE
tMtcre22uUBsSQ/gTImr2N6F3OUat+qRhVzo1zM3VS/mCPGnvaS19eSQlFhIpv4ygZK6niV06Xbd
PkLUpa3qiHvS8tXZ36Y+/GrNUvHoVC1m1AV9WTfeA4dyjLnX15MwDblpHsHa2ewe0FQGptVO19jK
V6quTBOKhlN/1ln/jC3+D9ZYX2x4sN0Sth8viVtHSvd/Z1VUH4VBIj13uy9s1CXoPDO9WKTUw1Ub
+2MdPOwmWfHWlEFxLpe6PDPYv5mJssL0kWAAgjKFHavIc6417j6FDB8BcaGzpdadnZP7J4D9DKA0
7jk5GUHMd7BMipzncUUuFCsVGXen+mVkovE3R/10uGTDoS3zbVN3weW/F0KzwYWGF76HIsJL1J3o
cJmPLF03A8T+Qu+fkbbdl85zO1o6wKMb1O8Ntv7sDndbWFzLukePY/Bq9WxhSZ3WV4Vnh1X8iPAg
tBPBm1uPOnywKB3YExuhmIxAj8OK7UIh3sLJjz15I4UP0ceGdk/5y9Z4bOsXW8oDO98P9pHtPoXx
ELGIwkEilrtjCmgxpfeupa06j0CUjioRV61etx7MB5zc07uPy2vbV6RtdI9owATdgw3eVLOh3wwj
O/SqKHvMBTORk7TBl/SAMHSCuw+J5PKx2g7m4amTsvqqPHA+3pJuhQf5U8OLfWmK8mcelgOpHHtL
lYd+1VuwQ2QIyqheXJ7mFbyTsm/Ge+tBusXRG4mMemx9qfyriS5IisK49E4buRTdsT7GQtmjkKPe
tEmkYYw+BJRsh1PD7lKfPWvvjp1Gech8qTstPQVNm52yntx0YHCFj64M/eXMmTh7E4X7gykHev5s
vxc0Y22Rsw2cldn01CzqqdSKiRzNpiS+faeCqH2aFExFL/BXloNF+6St+YLk2rvRnB7Ykg7vNcVO
d2MYPvCCMdrZxBZnIqAb6jm+2L3XMZ+RhnW97LYN2YZr2dQv45wgt1tJcQDiirWBbSgYKbVZOvW7
5IP469njqSgW+2BPatgtQXcN2FryQJHj3rDRJKRyrgSkLsp3wdhNGUWKPMS2xMZEuCBtHzqTdpXS
IA+UQEDnabN3WS8c/3uhzfvhEKzcHSo7W32v2RVsq6KVVUDU4TDZL9ivVZ/XzB+Ieob7meiUg4y+
9Us6kOdhQJVQkk6XsbKPpj1aeL70Yw/wMZZ+4HMnaCW7UfBeWkc4tqawJMqmvGOr7f0xhRnwVWTS
9Dp8kbq9vro9oIIpGX5d3K2buk3rvUGknpGWQDUgEjZNYAjDeljvrrVQFEV+hwPHo1TyQFPFu5/Q
ahVkOlbHzNA3ymZeVIP7uSzwXacUjL7Vf4l0QNZJYB44afDXJUtCfQZdBdjvlHoucp2nMF+HyFpY
HGPSjR8SUvDoeIDO02HIbyDRT4lGNAOSDQ7cTVaJa1OYRajVrLqV7/zV0Syjuh3eE1O/O49asYUW
7dkW76423DWfAlDN0w78f4xTg8yTS/GWLfo9kNSyeOvIr/bQ+Rd93a4ZMNCgLJ4d3GuGObxq6IIb
b6Egz8dfjBFgcXaDKKcQq2GcLPId65oRji2QeY6MJzBiNw8lckfMB2Nl5JhD8oJwN9wqxzsC2PkB
qPOxUqs2Vct+bu1vdIuXhdYzXAamhReY2lATKkzYOLz3w2ze//sB6XoFjOIT2e/sO5PAX9Hk79Rk
nM1+vibTHKVG8GfKuHECJFhfRJV81DaWAla17J+SHbAejLN8kkHDqgVnk9x4TXeEntfctOre8dRY
fI8HbdeRa+OAG9NK6l36DnxVAfYXDMoAqnUsXwqXK0r3Oe7qInhC5Tuu3uhiLpPoQKvYiVLx7FoI
DP73QbbD468q81ijLw5uvHM1Hj4TAhb5zp7a6oo6EsE+ddBciZIrB694oOGRS4mu92Mf+3lvoAF8
STv39tj7orwEXZiL6d9CiVYq6je+Uscmp3cVCZHfMedU3bdtZFVJSR/p/DhfMdlkvAFlHfzNOjyi
mT2jHbOTiTo5h9ImwEEOzghZ3cptwLkUR1VOF44sz7MhXvhp1X5ay30xB+vTvFh/k162Byn1A+ZS
gjN6QpVeVlFcmCTDFSncYV8bzBFOZe2MFdwOiS3ze45qDKsxCxDySb438oO2DXUwUucGqX2HP+lZ
K5ikxmpZN2XiLcwZ83KBfzpvKc1zNjDp6kczMQ2MPHI3QNzxoBtOBR7Jg8UueGdkwZXSKRePSNKK
U9pi0QGCHPO8WSONSyaEihEwNPFNHytuCh53XseamGtcb28BRT3WDxteXrMy4WbViMygybckAz5R
KWLVtAbmw/jk1nmw6+caUXGiGm5g0jnYLf0mIzbCpkVsrlKMwaJNitt/LxQ7lbdhnP9AOEsi3Zl+
xq7D7azqLG6rQVwnFv5Hu7RwiwgfFdNngZRIf+cbz00VlOeG5eKZfpvXwHT8Q2u407Hngqz04r0d
eryBwtVw6PEezOwV/8/ame3WjW1Z9lcK+c4LtnuTQGU+HB6evpMsq/ELYdky+77n19fYvglk3gIK
qALqRXAgwg75iM1ea845ZpmO6ZOt/4r1vtvXsDhhcaFmoyw/sZh/VX0v16ir945urPeC9B9m4Z3+
FK9skQtviGjADAnRqeqdyCjkNudU325MeIh+DKVoZ/31ecKRTd3uVdbjtM9CRt0hblDfCvkIPcvZ
892sDF1Ggn3doYrWZd5YYlUQS4fRlWMIlji9hcNfGN/7UUZ3/NcdZjaWTFbpPeIpXOFdAe/LG54y
FAFtpdV351A23ApRc7PCFazjyBoF3iJlV1ltneNc6w/WQGqUQ747RhQptNFvc2LscvsE43OeULhd
GhNzvfhDxYB9SmXzfWBav6wtFYY18NIzDixYPKLsD+yw6iMCGk6mng8vM8p0G7oUppAHUotKKuV4
m5wonMXvG/c70wFt20rviWfuck5WWESjVlAfy2vOgICBLyW+5ZXNOzVyJS9V4o1El3d4JHvsbGt7
G8OSPkotajajXJ9CinieoqSLzlOfaZtobvVAmyPvAGIl99duzm+Otx57NHTfoiJYAwDdUPMZAm0b
LWAfZLJBooUIOi2LB1ckw1bio9+zQe+IMmPJN9aKBkKy+oeQI/iG86uL07rvT6OR9ScaBqRvAA0L
eD3Ou5lFdtCyUSkAyOwonJoPLHMxadTpfY4deqQabCaliasNx3XyHLpJvldGeTMmFd+NWCHAVlSn
v79yO9c71tWOZUaH/Znpji+lPJh4XjGtFl/Mzg2uGLpEBqm3NxRDki22fqgk5TFuIsTGRYo6WSFs
CCM6zO4oTqTHJJisTAC+KIZLP+ivGf6FTWoUUWA1dO6tCuRlZIWLy+y16HPgQ9miBTmcoqPdTdST
YAbeIIBbD4NPf9Fn7ULUpN+GM2l4Gf5yUkysVVqP7M2WLdQ5vCFsoOF89P0x95afA/ME9TDZBfRG
4fc9AfFYl9O2KIzPKVt+QDXTry42S5mvQWnQ5uBNA7WcixUF8RR319TqNhzTqkOVNPR8tAYhkrCm
h9teoYA/JqewX4wUI/8MvC6YJ/2R0hl4wn5OZsnlh0Y2ss/GqytKMCltXR8cl0VNwor13A3JO7f+
SHDm3KsvVWdpp7//SMrkyjknOjkjnsywwWuepcCs4pBu+E45A12K/Dq2+NI8/Q01/f/OwV2TXy3Y
4j/9/1R/8q+qXtoEkMt//M9/+af9V3X7WXx1//t/9C+/p/uPv/86+qq2pNH+5R+Ckhfl8jR8tcvz
Vzfk//zz//O//L/9l//j6++f8rLUX//+bz9/F4lSEfo2+dX/99ybjTkYqO7/OS13/RnTDNHFffsv
ebn//H3/zMu5+j88SDDk22yyKq7j/VdezvyHsD2Pxi2biggD4O5/dUOY/9BNhzYSOiWg8rseMbeu
4gX17/9mOP8QhuN4yLemKSg8+H/qhrCdv4m4/05HhijDvGhYluUywttSYYT/W16NVnaXKm9tDgT9
Xz4Meg8sJl8mXmb//NKlacap395jEc2OWd0/RW5RXETSf09mHhiYhVM8GJucQtNnIyUb05nkkSNp
XE2nClxS7zdBSeo2cWgInAzTdxGKH3wAhm/qXo5zv2XwV2NhpQbEXI2KOBWPBbNjqIbIWo2T5gRa
PaYEvqfg+4ezjE9dszqnHg7RPmYeLdVg2qgRdXHXTyB73blOaWZs6IaK7eIEViALDDXi9mrY9dTY
y5b1FehRd29rHfJMdwspgj2lPDwvFq1KGDLco5gMBunIZisHd2JAAD1Ipm2Sze3RVAM4EQI3mNVQ
LovZ3VHNio2zp+4RP+d4tawJTJ1MdmllpoeMFscjE9y9V0P/qMb/mT0A8fLiZqvVQE6oR60KHLU0
kP0jGlgiKOsMG1i/UesFTS0aJrVyGLTfORsIiojnU/13KdFsI5uzNmUE3rVS24u/XzAkJoFQaw1N
LTjweZo7cmZfhVp+IBarHSQLEceZE7Iw/ESL3ELHYG0i2J+EhCr35IeB9KrlSqrWLDQiOJc1FiMB
qyG8DUikfsNeJlULmkKtamZ2Nvnf5Y1a45hqoTNiwLtG5Oy3a101P2h/2xu0XL1NPdkAqjpMo0++
zfZ4R/fwCBC45UeYDs99U5bvQ2Tv2xzZyRrKFWHUJWq9TO5u1fX6qVbLqEmtpVy1oOK6eu3VympQ
y6tQrbEM9lnMNJNab6Vq0eUaLpPlsAZhxMRHZwN7SHuhtZmjfuk86ZZRXWeT+UVA7ckLfV+zU0vU
cq1ly0b0mIc4XcLH6rqoNZyjOfJaObo8/CDRxBkNazvFoMuHcAsI/qnzcBqtQ3Bmx1dalPmAYHoL
6Ygka9fcUbVs3LDDvI9Rlp4pdLU31qDXv6dezS/DV1HXUL+qgd7MVqbnbJ1YNubasJ8r59ZV5XCd
a85Ns1pOmmpN6amFZce1WakVps4uc1JLzUatNxe16OzVyhO4XXOSbEH7CESjmOVZV19oV8WJUlEk
XXLml2qNyvDqkdwDDGVVXXtapHyK1do1VwtYoVaxOTvZTC1ne7a0jVrXciFxz6gVbqOWucyjHEY4
+gn2vKNa+MZsfgu1Ai7UMliyFe7VenhmECJmEGYXZxHjjl/c25movjtLeZwKTg+CntzA0AuN3OCN
iD35L23pP9xJ/klDFRFgVS3V0rr7LNQKe1TL7EGttcGO0JqWLjhRzfnogDRElJ/eLR4dG8KJPDr+
rsjZlQu1NO/YnmfAN2+zKEawLtHGoE3sc0nCq+ndxsU1PowlbvaD2sYj9WS7Um3oc7Wrd9TWfmR9
v6o9fqk2+oSCGjKmbPl5WcTohs0WewMHIaUFcLJqcB+ChF0lOsE8QMwvc5a4SkXo/woKFMFNZH5Q
GXKlNxhKeSDqle0tpUYQQdpxQoj3wD97X6sc7dIhXixVsCoto1eqBojWCcwDR24wB8txMu6gne0r
WDQwPVxjZYbaWxfxV6aLq0FzmK+7okcNdEhgjO8Qo/ZsTBXRCL1lRXhZEGBWjIN5pcUnEbqsKVm2
up5zThp5WBFvKkQcT6k5ntJ1kuZZh+awL0XxZIrpIvBkcHFbyMOwkxMdG47WXmalFjlk7SiYxs8S
1TfdQOIykJABpaAy5c7BVaqThfxkrN1Lr/SoBGFKtKhreSeMbYG3oZXd1sRIgCbmXAdkLVPpW6ZS
umYkrwTpa0ICs5QWZg7nTmljNSLZotQyC9mMUMynoXQ0s0i/YM5tzAgTzjiuf5ZEU1KvtiWYzBqA
8sZC6XIegvCGMoJ73uW/muQ+KQWPLStjOqLegrhXKZEPsU94GdVpSv/jqYTDeT6MeVET3AS3Jugf
Ywj+jdTDhxcCt6A1Z2cgLOKPTy8pUiMAkU3/V3vElMgOeD5Nxq1JcMzmyJQSudJWuqUWiz+GUjKJ
WyUbON+gphg2EqV3YnXfuUoBzTgB853bYLpaB0ZdRVE3DbBbzYtPsFDyzZIi6rVLGJN8Xf+MWKQ3
idJcp+azcQHoOISCqKlGUaN6hwCne2uUYlv/1W4XKLH6Y0LSnaV4rjzmALBgftpeRqTfXGnAIWLw
pFThAnkYorJNHx16HsIxAUHsXX3LQyIyXoZqfViwjiyvBkaUGscE+VkgQ6/I0bXSpSOlUGdI1QOS
NRZU57ywWsyUmi2Urr2UTrqtuDdw6SeWv4zs2RWrbltjWnyOQvSvyR67Q5oTbK5L+7WYSbEoLV0g
qltKXY+Vzo4p8mjDQGHDmf6QDZGIyW60XaT0eRBg5W1Umv1ETFFp+HSfDmewGXi0fuRK5c+U3u8h
/JfKATAqL4BQVUshbQhENpN9YrY5vvM1PPMS+1EqN4H3T2OB8hiA+6O+C9tBpfwHvXIiYBH6rilv
gq1cCqXyK5QYF0IMDI1yMijJlDc/7oZG+RyyBiQCLVkbSHwEBbjqDpnyReQYJAjB9OhMeCb0+VQo
D8XgPGblqciVu0IPIwP6KILKXE82LQTFpzm6H9jHcWUYc/cyuO/VHIOui5uZpAoejlG5OabJKvaJ
foyp9/y5SkAsJXunU2rJn/pQiKuXOXtjUOdIR5seesGinvPi+6hcJAt2kkz5SmrlMIFnSme8cp0k
yn9iMkntskxS0qRb7ExD7HlRMtGa63DZJm6Fo1hI1vr4WqRyuIDlFzGOl0R5X7gwMMJohETfQTQ/
MwveKuWV6Wfc1TPLLAoxia6hXe8F1hpF5DqZym1jFZobZHZPLoewD1hXonL54hLeGG5OZyf3WQDw
JSyVnvpC9zkqLzfh4OEtrPbuor+y5k7OJj/ysxfuIvZKiFMzI25OHRKUe2Bk1phsR7fX9sYoscFq
9Ru4+/kxm1iNtLZ+YIiibBQX0thhBSjNIvY7SV8Rn8+8MVntvbH3w8EePQHL0PeO/C362jhHUjMv
utWNRw/706p8UAWGKG1ws6ORdN6uMKJtgSk8SDr4PuhNh+qvo0p5qzxlssqMfT92JTcEGWJ8fpjr
Md18C0m6ZBxRzSTHfub07l6v5nJLftHHWqh/9yw1PxThpRq7mzMtFbuHRecew5ihIIlVYeEO09Xe
wYtOtJC6flVSA9vSFgPZtmFxUCcwgdnXnmx1EEkbBe5UTrRWedLwCQ/cn1qzI6cL3rl1D8hVallW
vSAzvTmqdCqr0+45AjuJ2x3vW6JccKtU1j4+F6hSeOQazHLLX9ec8s/NyQniyPQyTXzXJewFhGZs
K5N8VOI7unl98vimauXKy7HnUVuPTy8DP0fY+UElmbYdlJtvVb4+Tzn8SuX1w1byBmkZ919VVY+S
ZmxgU3gDYRA22zExL2zocosrj23VfdA58ESxftDj2QvWRju6mIkfpYMVVnYkyfFCX+Gkiee5R/9K
67tVm63fVV9tj5l2Rgnzo1fGJes2zcWpJ9Z4XSJO4nS7YVSHdembbYc50AaTodfR8oL9FRVC3y0s
sw52Uc4BGC/tgtqbnmWY0myVwG10uKrmqK22Rcswl1bMWvEQ09A5ud8J5RFBzR3vMKVVvUnQDPez
RHDB7gGp6z5q6BrUfKZgkqclJu1uTcfij94BnMVmw19cjsQgU8oPSuePZv8BsRxdxjlb7p1b/Y7i
d13PXvuQD8OJl+UQDnQcRqb1NhreCzYKc5/y+TyHbHOqcF80kqO5Qy5kYMGcatm3XptogPVwXYaq
Rjslrp3K/lAbxblmyQ8AiWbI2o/oUH9i2f6VCudT2JBOlkR+1BZPX66f5RBnJhsc3L2e0Vxib9UC
zKG3xCxH6pXXmFhZNkF7pfl1wJMeEFuxb1ZP0QDjk7Y1m+lJ5KtL4OFjfQOSmKIeLmILPEGDfdof
YWLb13bQr148eNhFyeOgWDhbbnO+3UJcuiL77vRTcQ3d8WTMKRwVKih2cJpD0ODkMiFhv5ZTbT01
YbpfGDSDcfA4jMYNh60ZEmJsiJ860/9d9Bwv7TnEwoRBZ2Rr/hQ1SeI7dtBPwkLTaSBmdNVNlRdd
KMybtq26JofeO7ZdVB5EpP8EUJCzBG+WUwotMkITupqp5V00WosdwOOHkoksyN1pxKExmDubLHKP
nbbOrPw8ms5ekDJCKZbNoytXfIX1egS6sS9y9VMUBZEiIuQCpgz2YTaYFGwmm6n4BqPdes6dCPCf
Fgms7Y13n52R0J47QFaQtXarOu2cwik4uEqBiFv8YLi8sgDMDlktVZeaYTbFlafdGrvGw+tRAzaS
FsbDxpMkohe8Lm4MzCNPWOZCBFpfTKF1MhbCkqY55AF5V575ZuwdPdqEDMy2RL1jMqvFFPBOjo6T
Q8asjj08i+LdkeV64m3n50y4GZ2yJphkD7+K31OWe9CX6o2/7XxxdBdqaN0/SraHGyeWOkZR7DSc
yctdZ6/tvuzcnMILYZBb6rNDOSHiDkRx2aKX36aIR71l5hhZ4IdeDbdxDo3Rf5nzypTKsCHoWSDq
aZ6FTJpjqSlN15OnUZSXuO4MjGsGYQo8vILvt3Lri+EkxdZq44tll/G+WFjiGEu2b5ww8+PIOo5J
camHT4/G6DQPLzof3Gag/wYdYGAbMz2tTJaQEvGSIrqOVRztQIqT5RwPC6LStiHZT4cU8FxhfM9p
rN7nNvgcC2N4SUQ3m2r5GDDuugznOEmpSJThJsa8KCaAxjLCCiUFZDBDqRPNqcnHLmDQRbgcP1wM
YQhL66Ecv0WFcxKc33OPR8tUuh9UCSssYfQbYv+eNvWQdQDASLbXx5lD9nHK2cxCUdRATx+Hrt/H
5ky0siJSRxrQd8zly3BjTLS0X/jg9VzfBagYiKyBSGql+1agDRdTcks4XW5XoKU+3hf2/voPGRmI
68n8itS/18Wa0FwQaGRqqWRsv4X4s/yktT/duX4ae6oY6/fGALjTFfnrOI7fzUVZdMwtchrzUa6d
tab+Q/x7F6WZte3W3txyirwaekxzZGn90eL+jpS7AY7Fc39QugW/AQL9ujdDnUCUu0aBjJr8bDr2
Puvq6Ghr3RUennvAW/NZ9TM5Ck2Gt0xFHeoShcaOwQ1mS8fmnWeCb48O6ufCw2YY0HAdIgLsCfOP
Ms/gmaeUG0UzhEM7X7uTV/khUw+WhOxu9dWNTl127Y5+7yIPOyDZyEDYtbc1qiK74Zgh8Z6nN0Ue
wdFkmtEZVAH5YJL4Z6nTNYXEAg44zkrmzeZL6GT1NISwu96EdqB9WLJwN1ztF4zT35qucsFymPiZ
3Vb64CG9Xd3n3MMhqa6sxy6BoQ5MNPCtXaEBZ5LLOYrIB2cM7gMoRfZsPfRFA3NBkS12YEDrJgBT
8SQckme2oz+tLC8vfajj/k7pcqrIWjH3AxQisbFp9NB7SeDJcsY9S/ySH7Mb0eg8acLn5VT7OuDf
Z1CMYlPIun/hRYLPLm8Clyqi/cCO6ASIfOsNeCAG0H5b0DwvSW/taioG36M+fjapzYpNRnGQ7+2h
FUOyNUprP4bGR5rL+cossDEFT8DV5YNxtBEASHZo1nbH9wdaJwl1v6zndT/Do9kAGWaUYv7hAFh0
27ZvFi6hot0Mp3GNPqjp4S1PES9LVsGrqEI7hzaj2NHO1nT6zyipH5SlSEg53ETrb5CAqhmK6GQ+
pG9GF/8aaQzfEjH4yBzWuJFLyYYZeZs8zs8lKkngznZ94OcBCFh29HYMNJKWiw2AP9Tei3DwAcmm
787oPDca1g6gh+XBte7OZBe3tutXAp0au6XG4s0AvLfivf08gSwDdB5wJe1GPap3bVk9FbUj7onb
zdtVwCed7K1riadYF2RkHHBiXKbN2RLueWw537txA8mBUF7et1EwxvlL43LAWnU8XVr3aQrw/PBh
KJsak5ehY8dTZjispsS+02igP5K4O7RFH+8B70LMmZCsMoiQGhYAiNS7DLCzzxOXqJUrzu59aQfx
lpDj4c26Wrs1zHLfaekU0xxnJy3rYrT6T269Mghh3GxYOXu3QaWa12SjUTh3RxsveS7thSCAZ9Hf
ypLa3bYL6UHTwjRZMb5CmzL2CUnW1q5e4mSJ8O0DaovK6TI2HOycKi8PXN48VDkFYoPRHL9vjXk3
DcTcqCnJdoYj/gCvWXZ9n/+Yo9o9ZksJWdqkkKRyvUO13mQrb23U4o2rMh21PKxPBIjxYbYzwa1k
oRss3DpL1d+KegV/48n3vgW4L+zsjdM7OfRcw9qYUhyo/5JpBH/PZi9o8blGnIMTc1vSrrY3Gi6Z
CuAVsd7s5JRT5Wc4z0rbImllsOcJnZOs18uY9SCq6UXdafR1zAVnuHxpzzlUoX1U0TdvlbvQqb/P
GgHSZElo7MD+vBHj+C0eQ2fXmE/liLGJld2G3FZKDKkhhJFINohEkbEjHYsBpMKgy4B2Gx6CuLM2
TMVYwyOW2XFDaJ6tDJuKV94JAMZo21Iwz2fKV5A8VzbTXt2wxscHMwzcOGiVG2ZyirAs3CX9Zxum
1llzhu8M4NU2dIA6DxCdYG/S1QI3pn60+IcPrUoXU2GBJjHs8fvYfsc1Aln3RKUij5se69OVB9sM
SYhLQwNfwKFenuDr/wHST1gwIrKVhl3iN+bA1j7RcHct4xvzkbZzR/vLrhYce6n3u1ja9sy5UMDr
wS6UsyxcO+GPBZ5KIwYjMs6PvJlJyqwuwWY6AHeA0zD1C566Hour1N0Zdg1ngzXdMogftqDfUIrf
s+0clrV+bW3jWEfIUcVQn8lAYo0aWf4SYdQBHiy1CvNgbAFPBx6wmLHS9Q3OnHzf5dMl7Pmuokn/
2Xoxsiouc4pY6MLW8pdsCo2t0OJDsrrdIeFcReIQrhjdvaxof7UGp/ycpMnQpWR4x11qO/HBoCkv
RQp6JgDtO9rKDyd5SG9Hnju5oII85ICp1+QowyVR/WkolQ7sjD0F75N3fU5PouCjx9CB1z66WxO5
m7kzrlmLLQaIXbblXfsj7kbzMFpIbpXBldC6rAqzlh+nNhqXRtaJcv/0J73PrxHrJtavylk24/Hn
RV1p4nkqKNatw8+ZAugNDx8JEuSoJzRqZhOQ6oLWAC8X5pm8+I0pjhCLvesekdbJAOsAXSPSuTZG
xerebjlzpdVhxmNDeIYwWugc28QkScsPeEcIc7vYljxRxXsN2/h9SApsijGlaKUlNobuGltall9L
JOXAmHNocXpzgOL+Ftb5R1/Vf4wEfoNmz53voCVSw0gZywT9Yf2F+tSyvdDwVkUSrIcWPrxvxCD+
qH3AS1JSmxUmxiWJ2IeuBJkEnKyUspba8pZba3QtZ9uMl4Q50LQ2suMe8HRuoOLsLWctGaygsmmi
IRFe5B8NrML9jNi1j7v1vTREcYrH6rnjRAiXqMDwX3hH7vjnKelR+UFeGfQIPFY4kbvSoVGFCDPY
/27O8OMmIDuKkDWeu/KYHWw83GlH0xEiVrX1FJlhqmnx4qXfbiOLlHRcKrqnUtl6bVV/OrGUkDmy
N+LWtwc5BLVwlqAt4oBj6rhLoHT7o1E+jzCdzo0cr1pCuLmlyWxb4YTfCK2zfCvUk0NaLPQp8d1I
XcsONV4blvPr94ZWisbMi72LuWVnUX/2Bpq59KNQo66rTuU2liG+DBbKLlCbYyG69cxlpKIj6IAY
VbfDbE33wlrImieUVM725G3NbMSMW5VfVQk0R+9Ed+3y/mfvMfsWnb1fZsd+AOOWd6ttsfbPI69K
KTm69Ma1CUV2ABT8fdGvpdXFn3kczHGhgevIm5e5BenXy3fR1lhVcH1FbcazPiyyM3eEfuygpRPQ
mXfuHAl46CQ7xZoeSNCTPaUm+YDsg0qohIyWxhqy+PD4nJW8s+MGWsNPzzvmdpr/ADd5jdh0ZIxm
9IGh2haiwdwjr4NJ18iiJ2CgV/zoaYRdaeiO42BYp79futoj6kMKyEkc8j0GWgAvkHRHfVR6txiN
W2RYuC8RBpjODjhlnQaPQvgsSesn24uDfAYcU2cxBlPAblvH5SPoNSSuTD2ml0xjVxY3JlT25k+Z
Re5Dg0Oyw+FiHVI7dY/0gBmH2ENRReXZT6tp3XHZPI949XxW4cUhoQl0N7LW427kyNAbo81ApD25
a9UfU9s7FcWIGbD3qr3h5dGWhlXjUjXRG26C5GuZGavZ6m6iwWyOLbt6vJyzEazDfOJRDWFSB0pS
rJCbCSC1ft0UV2kYybVOy2D2kubCMwDPcg5XgPNCStT9iS7w9Gr24svsaT1yczhLIgJzFsZivdpZ
/QznkF073T1rqW/gWSa3GUZ0Wgjt0sOJXe3pecl7Kl8QwVo1EJl1qO2cZpBXr+VsQI8DxEQzOfVm
/clT1Dq7hELbiHYKY2L9nUHl32JQ/24Xif6EJY3/idwX0sZfq+U65AhaLQWpsAtVScM3YfPWD9u7
5wrGa/zgvsVVd/37JbSxgaOj+KNGeW9u6tO9tNuNJfThOpmZBidy3EaQSE9Rk/IRDDNl6JJxvZLz
e5MJ7RBbkrOS3fHKBIRk5dUV3/op0VhQ0a3FUGMhmKnVLsQxb79E9s2jJIRLjduk1iv882WEh0xj
a8uNvS/QhwE0UGgYucOLaJ2TzWjBXGvczXgar23VfuqdtXOWtqdypF62rp16QeuZjwTSLTcb2/0q
MfQdI4n5jjnCL1dzj+lifJNUKRKOMdiSw8E9p9oYBmk403+bu/Gui3OXuhYERYsr82wbsoE5Zf9c
MM9ptfnDQvXZlG7yKwstNWqzxIBr0ZsedaMETiKzvGVSyKCcuOdGKT8oPHgi30ypW7m+99DTprzC
PCtpaxsJaI3sXioePuO8Mtgjz7dj95OBV4r8SdrxW5QcKtTyjWFD/uIYvhJPZFR2ewsGZH4fLet1
6Qxiz5kOlHAyvT2oSvRRQFtRWj3IVvJqnXmBlGIKohpdb4yfRTane2oD+dPx5nIei1QBnR3vJLEi
UokCUWcArzGwikzLPGUkBERFJfTgx8sfLTPMwMRF7UfIlGbmiV3BMzko4Z+6VfKbVXDa2y/2WL96
NBD4Iu5/yzL8ZrPO3dOC/F7ljkvIPvPLuISVYvys+34+WcySNLMQwVbK7Qz33+2c33NMHg0Tn6z1
92aePk0nO4cUFZMSErB2P13xXeKg341AnqyixFSwcNyI2oDntkbEaQUlvNYfDTEYNDEc/RW5DB2d
cxZM8o2G8F0a53wOWds5civxkqh97KGnzXZJE7+YuADcBUOJbOhEZb5nFMx7Xjah8KdimgMp15e1
NjuMhfqVtfXMJhBQEi/W/Pq30tTUfJslzAjFDbqyqmlMHzJBhK08EoFuWWI5amo+++ENmSMJmlJ/
XoW70bHUke6KToZTv7n0h+yHiLj/nPZsxWmDMKCmsC4djqvZPRKrBmDc5a94P2KWci/oXd+yXj7Z
DVv5CI/4plu+mRG076Rn+UkD2Q/i2C+THsPrf14ZKRphsGzizbmutn6LOe8CnQJc/RHmDIp91WDt
65nu1ols62RGjXq67HSNU97akLNax55IuaZOjrUK5XrFrRh4aukL03zJ0Wuxw5fO+pWnA6mHDOtk
zFM86ozvKYUFrhN7O2gan2H5t1zVcfyhNV/IwAx8/hHwTKOO9r2N+s7M6fd6gburTQMq7XK0XdpL
oUpEfiTwrIeufLQrT7zZsAAlzWK3EPLkHlpeSs98TU2KL+wILZ8KBH7uVrvsEjv/HAq21BFXkupc
2wSmZanaU2+XRgs6cqn+np79M9HPsZqasb1fs2xlD40AXfd0fkHqZnnzrkdwOp2IxX5swBJwcJJm
uGM5zg8/pH23Y2anOJ2bTYy45Gtlk+yjYUkCbwYdt4T1u8QtBqkAALY9/6k7jey6KPl/S4vCzuzh
6tGEHx3iYS5+4Ym+dTFWKSvT78MgqFDZZePPuiu+Y0h7c2jHu3DRaMsvOjLRxmGE+q2TfdrmLPy6
HfaZ1t7XfI1IlBS31WMaEG9hg00sqvmRxVH3nizIP8aCoyekI0x3yr23Rq9L4dwouaZWLZpp2Gmy
Myx0Z2vXKuiB1xaq5Lytcx5l+vjSG5Uvn1fa5tfGhSU3xr5bcgKMeHPM4ogZ40Kw5ttCcCQI8/WY
rNQb1a4DEphy4pxaXQ7+LcA0Tia4qppzt2JM1TPIsdih/EnWFE6GRFJx38SAjXdGW32loxHIFcZA
NSEvm1y+DpbZ7TxS4uBME44ok/dlDMeiabD2MPxMaMNkpaHoglBtnvLQRmKzGxhyheXnUxldcixC
oHaZRsY218ElYp1ObKrJB7IVATGFLMAwYL/F2Pwm8hGYML/h56KZPbcPVPRUfgyrigjus20a02sj
sgRNp3evHRrpTOyc4xa5jzw0DjNnJd3puYDhmiCTqi96F5v//JXqZJoiJu2+BAqPYdwdFknsltOX
AaRs6wGovLoWAU++R/JcQGGT3PpGIs162Akla06HBIXe1HhpfM2Qt/ZEBGaWE5Z5qdmeQtkznucJ
U1K7FhPZHY5do3BUc1F09BLxaapgP+6Lq85H6E9TxUhmsSGJg9own5jTgtomrqOF9i1t1qdEThfZ
tukG53aDv0UcJlVWtC59kPIs3ZqU2fl49Hz4ca1fmNZFkmxfmY58DA8tYHFE6oLIgBVaS1CmoXNx
9nQcnfBNBdKIlr2cWLuP7TqQvjNNWEUtKTvn7NQ8yjpJbcxgnjqBVbossQX6tpzuIc7wmV7SNyOb
8HTAMczX4VdhlBQdRKgIHmDUdKDz104yAPuww92Fq71JYIWKoTAea4ywi2p+aDu7PXqcM2VZJGgV
hanWpLy8q/LMykQ/5VSE3XDpYx1vGohJSTPB+EubnbtaJ2+0vJulD+o61SlOwygSrzNOgRQMkwkV
N84t96wR9YWfAUkO1L70TXOxSDmXbAIxQS4kaoNupreaAs8poAxiPcwjYVY9zY4u77rKkaD4RJNc
PI/NGHd0eND04acw20OHW/BuDIAXstW4Uhik70bH2I9uy6LaWRI0DixLpSGPLRW+V4V80LJuOACe
NE9cZe0pGnknzfUli1i9OOPDQkG557TD+ABTMDd18AMZsizVqBj5IDusi7fKZ4Gh/1YrQtQq5WXh
b/09YQ9kWXq3N3Xp+Ss8AlZ5GGB0jnfJG5gk7ya4h3nSixz4i4mYhymott34MVrGRwlqaIfY9y3G
kH6rKYUjbsTc0FuFtxFAp0w+h7OxUBrWGJTC2p57o9YFsk7UbIHGNtymrnVqZ6Au+GugwMhdYVO7
zUlq5YyY7MYkLO+LMBOexppxdKtJnj03xh0UPtlYG75VvXxz87k+maK8Yv/vXirgsWdLrm/2MvDU
wOEYDBQFkyTvkxvlZTVnTEiaA6dLeGyk6FbhHWbL+6U7uvWd5OTdG5P2M+kQC1N960rL9s05ta89
XpStloPUh3sSBXCiPhbeZFbOAM9WfCX1jOD8nllZtdOpbozLpdr+L/bOZEdyXNuyv/Lw5nqgGkrU
oCbWm7mZm3nfTAQP93T1fUfp62spbqFe3UmhPqByEMhAIr2RieThOXuvXfZEck2aaQ/1z6/X0KdU
UXjr7IIdNu5vLZYkWvuj2CO/CDZtwWjFaUCbl2BYbB2lWEN77lgeEUsOedrtzGg+1YAbO+DjKNT7
NRY0oDCjIR6bEFpAuvd6I18PA1P9UtEgjKfo7CTTtLfNExhtd1UZ0yktOr1l2D0dHK5YWRve4jZG
eWU7u8oYDnNJHFlBfTjGuHKN/eCat3DCxILprdsUeriU/vA6OomzHq3NABR5XWfxL5sPGIE2+4pc
W9xZcLqqhB8ZeE6LirSmUaUqcGJ59tUk8rtptcI1dFCjeLVN4nDT2TlUTuJeiCa6Q3RWfGxbJ0ze
WLruKvvKZJ9+KgLOdcVvMVmj9SQXhrjVgPLPJ2GtgZgGN9yr4LotdlNiMJxDx/LtAzuiAunHIxXE
cyitFNlKn52bIJdQw0j2G72s3ScwG1ZA/svHNHs341eDlmfEbOXREs2fEOA1seC2y6vvrMZZDVvt
Ou6WAgInWuEgo3Zreh85tpl2iuydXk4tIiSoYTrqxIROIZeoojr3PenLkqjAjUZktrYRAaXgSe4l
mnk76qdTE877ZgBY0cF4OSJJwguM/4Ngv4dCVjcCqaM7JmJG2l/DuY8eZd6maG3x0ky+QvEXM5eY
nftl4nX/998U8aS0u0sy6ZiqmI4y7xiMfSK2jPc2QG8+oYuHtDifgUxNyfCkKvtJmf1TblfRmfbU
BxEQ+anBObQOmnrJhs3O4Rjcg1LcYglwERt4wxUFJVddjaO7s7A1duo5SD1AD+j5mNHSiG5V6l2L
zPK2keb2G+bBDiYQdiyRVTc6NNwSUFRsGiel6iSDFhuc8cKMXW4igN8HyMtYEUC7+HG66PP0OeIh
ShDMp4B4QljZxiUzxFPbE4cSEOo65GGDVDQwtiGedAZXcXFxLO89M2dxNCS1w1jU+85gcU2F+ooX
9Q0e3LewnLo78hJ+Fwr7nrCu7N6OkDhBnyw3WWp5p2T5Y/TTbJ+H1tNcyPq+nJLmPgrIyxkc5Ol9
hUHcMnbsR9tRWlu/zpubSdbgyZHBK/yq7uZbMRfcaY4PHTI5WaYvNm2YVT5xTwFOpDdZULCSCaVb
jXUd7UyicOJ+VFvLbb4lSaGjKAyayNGnawxcOkLmhZTpqvasTRir93ZyxBKisPL40mmVMgKqEJ4j
YooRUzJU4WZrReldntMa6F2uQAF51Yw2Y+YH81O3BMwMjaRf0XhLIvFRRwLyKaItsk16eom4C2c2
vSmkX2OLVbGwHuJhYl7abnmvjJTdFhLM44BF8YsAPSwc8IQc4z5PMb+ykc+bAcwwCod6D/K9ObCv
H3Qbv6N4n49Y3om9jN9am15qiudxTZtn8XYHwztbDu7Smc+AsDgCe564aKXPSkPgsRXSqI5MImS7
KGHa7ssQoJcTnBS9ITtI03hx6ZoNN+7qTwxkkkdH6Ts2gPYYYFulpSbE+1xhri5UxjBoNH9LURSn
NLDeDUQHIHyTKN6EiYi2fizSHYBaf9Xoelsq69sIuc7b9TQ+U7/Gu3hMWBJ5tUFXwb7vcY2U6XRj
dI4q3yRpoO6wd0y2/giL8ga8fFhJ4cWkwaTeKbboYI+00/GWrpx4KLeWIHUwavikeFS7mVzmbWJg
q88VO3Y9IAt0rVwdwdWgAO7tTRXGPXlANcu2MtckO5qgVnxrJ7W3MJnS5hzXvKlhAq8npeQnLvlu
SHqsbd53Zgd617LtX2gr8M5Q6q1I+EUglDuvUx3cg+wITjQU2Pwt+psmTgRn6Cy0+laxZiO7lYtl
O0OMuiijiio9x12UPHVVA4s7d0+chN+jkx7zAaIYKam72pjcrereexyAR7dV1K3ZdLRGoMITjElG
k/Aw/IkYPdkCWTT0B0I6toQUxNtIppZW1VvrG8gG+r0vjE9r7j6Hqm4p1nCxhKGXr2P7xzFGdfKZ
x2dQw0pm3IuKBfjiA7iTchcnr1Ge39fDxcwYojLnI0gRGSLvfMHwqImah4rU322GFxW+yvTAzjQe
U8yuTffVUOWtLCOI2dpDwkARb8seMaMOkdeO1A1klg40Y0Xy6NFYt0T3LGfs0WFIFiPvZfcMHrfd
Sseqdya8ecfv90ltfEqbwYideuD2cFos4boS9oTf+f0ygCKHsBjSQ+aWdyW40Ro/7EjTfTvV2iYu
mMhEdlpkjlbNoBIHLVdi7m5p9plKl+U7zit7GKNN5t4clHf5ZCAoaNaB6I4NtbVVnBhsvkpHP9d6
QFPd02RNqCDIIiuUfc/Y9rkJoHjWw0+a+ac0T9DnhgJfj7IvtBD5doHxGceQxgNxTRvsCAS+iEOL
N249WxlsWAZ8zO1ziPK1XluVcq9NUe0ihlZbgaCTFhnS9GUad6gDNDBBhWA+Vjm2NROnfBPZw/GO
gIp3w5NQWS8iqFwk2YIY0oVlUoc7re0OWSbNYz/cpZBWV7YFL60foxcsMDUAfO0NOw+4V5KVD1ky
IJU3bCZ6k/ekhu5UIp4+ei3plIO0z61qifYS87Th9izvKzxisaOqxxqr6krBm/1jtXjoEsfZE+do
72fiAtD2Fw4cKcSzltP0Vx+9VU4Vr/tCH4m0ObWAJ+89hDvMG9AyKdsM73XIJHiqzbuIwOCLsJHp
ddzZlTVxtdDi2YatcOTYyw+DE8crk/iWse+NbeNGB6SfLYLWTJxc2znmJEPeuxbBl64dfMCHX0X5
pra1RARjlM/2AJXDmPy152OnLxkhXcBQtJfCZ+CSTuYfJEaUmu1gbHt7+PDjiDxpL4xPyqw+gxaP
eNdT62XIXTGjjJlxKmq9zYdnmMPTXUmT41i6+VfY5/Sfq/ED/RMd9YqErhpJ8Ioh5keMcuvs19AU
C2dgJheGD3//4PPnx0rlj88/5DmnpK9E3bFKGve+8M85TrytzkJjk9TVfOhmyj2UXlsuDdMb4RYf
HAM7nZf6VUoJsabJ7sYs4ioonJMIyqfKQgsSafMaMEJMEbbeo4kH5CRL++JbNMjVPDI+Dn1UZWNy
6rMwvxq0IHaczQdgYUubgdShOYrlxgBFh7KTqC6/sQiy23oyBFTnVPSUQqwZSCBNmq/oJGfV6L1u
w2e/F86GoazxZMm+2Ug9kHePu+HmaV5Ms4SWkUurPMg2xdK2jOotcKikY9Y7JH0fZiuxdrdmvapL
Mpdjv/TOOjPcs+7o3IGV7lfG2PVnF5TZetCxv/PHU4Rpz1MjCJDM/hkmy71kwlzwNlmxMSCjCoZc
NPANa1326QcpBu1Dy73btef8ZhG9tcmHridBLb1Ob3bkHvGceV/wxKKVUy3o+qA7ulrGj3lxyaTQ
11SrLQEYwTFLe4g44IrORevRhpWLm8PIPPYQugN+sAjuIOpuh0nqO7OgerAQazJinuGZGfNJ2/GT
6vHiQ2TJd8IFTaLjyl8NTtsezAytiN3Ye/LFwI3G3TEciA1gBzZj89kKSm8PDAokXLEwAbLoH+Y8
N/Av7jEzPWIFqxmGScIrL5bJqaalOtgcxkCRLLIPgG2gqPMT64ygaMCS9jxzqebTaDdyUZa1FY/R
91wUOl4jzkr4pL+58mjiPLv9/QNt3YdL1B1bXqQ3DbYSOsn8NZaje6iJVSB5Yj6B0Yiu8dhekQdN
d9zZaVH539ZcIYWwyTqOxZTfJQ5qodJbd1PmPOiKITOo5mM2qO+874wTPdfXzsNTygXt6thAl4mp
1qiSHHz/if8JgsX6yvo/kVNDkgqytw73G2p+lo9l+uW7Rl4TOfb0aZJHowSc5FRGDIMd6lrCIM5p
6yIK97FkMuiWBU13kwzBbeTm+j5TtXNaXElzk2T3Rgi2O865/oqsi8nyznapw0dtaCrfpHH2FRlX
a0/Gl4mqeQm6OYAbpFfX32RvU7Uo3m7vI7danIFhf4m0+In6Ga1oEXMnKI6dQ/JWQcm4YLIYMN9p
N74WLaoLRWdvxR6+sdOo2xsxLS3HMxZrYbfHiZavdfrbRSQDk8a1oWZqtxV7YIma3eZSXUH7hzec
fjk1Se1zLn6radgb43M0hrdgRMPkLh6aYeJsqpLwBlHFuI5GGF20XDjHXcJdL+xXWe/TAZVRdU3E
QRruZyMcA0uitTzXaN+r6vNvlwah13CJ0vqGymA6jCMisIY9CaZGfB6qN0O0yFR9RVyE7D4Cakro
JvmGVVBsx6HG4hbhSEiT8+Rq9UAO+4fKaSnPWM2xPytOa9Ny0Pm1uGHAue5s2vkXWt3PdtCEJ0Zy
lL6ZpOdtB+reqWgPlnITRB3TLeD/5YyPHhEnPVGm9U3QCMCQGL/K0CkuYdkib7LyI8BOC/1Xo2/x
yN6Dumzi5ptdxsQlOoA8iKOpo8UeaYOmCYrsWNWMpOqUyLqsGi+tqoO1u9AyUaHdqiphS/O6pyof
iKaug/c5QHJWh7JaLYFVPJztYDCoJ2VuVQTtK0Sfn4bgHYgfZO0lXHUREiy3D2hNUeue0zo1l8iO
BIOY/UhjoN0mfvVVjsHvYI/vfXM0TPU0aXwisC2eQhvxDre1b4l219N0WOhkghlK+e9EZF/GdgaM
OtyZaK7Da2c4NlM/FvOoJqQh81N5RbU/7v2Y6TDqDE6CkDKst8VHWPErkoKzopUCdCmAvFQ6uua5
mPzIaEJjiPAU1AY+Kj95MkF0dVJtusGX2ywhQGBcHIA5WfXrhvjEMQEJqR9jv/mT9e4/eTK+hR46
hChGT9+JTVUiRON+7qn8GguX7oCyTOLulyRS8z52eOizOf+0UQgQNPsNkkYjcCrfBDq30kjuic44
+8Iz2X3ixwGy6bYei3EPTO4cKcBLZWn7hNGscFDUmFEoLB1sU/vlGYiBX6v0RtTErlchCyo1a375
NaJfkL/whpiJNOMw3oUFqZYGMk8/C+7HOXa3XUedNJaJAnVleLhMVjDLNX+pxk2Zjyndqa48GlO9
Tax668W9AQiIYV2pvZ8xXbJ+qvlkzEt6SLyE/zbuXeEkLz75OnSwmQoBNilOC/29T2xa2U4tNrbH
pbTxwvwInEQyQ6/fYTFVoq3XXULkgA6SmuSO+b2kFxGI5U6XRNWGPbJVsMg94X1V+imxQPphl7Kn
CLRMSDJoSKDNgjNcw5Gl7K56Und+nQKPLWojMlrypgZxFl7zNPxxnTZYZ5H87gBYrkOFDdTN+YwG
aG+Fj+pujKYnEUJeKlz7qWsKBMoLoKvsxYabRIRx32Wr9MtrqZ7zJnuVMW8ZUfMoDt34ZzQDVGcW
QmJaJZr1Q5eRblRHk4H9MRqTH2eKn5HRYn/R2G17gra2aX1lIvcnl/ywgGxIOmRJ0XdaT63zhCI4
PwbEt62rAg7gaD6qxheHtP2g+wGqEVHzKm5TQGVpsuRTmoT0JmKXRcXV0uZTlBriYIeaJFusFMhx
zTcAGTigZy5UYdHeDJq6G+y5mHuVmayskA6MksY1EuN9xYhh41EdbSeD9rLFUNvnJrLmsyWQkwNV
C3HozGI9he8Tft+1Hyz9m0EvQFVv78XkjDMA3PcROcp+ipqP0cqZxuC28sHm1PHEVYyDY017iwEV
gEjnRSXJN4maLLKiPik43SvW5JXQt28jKJ695eMroWu2um+vnfsbYP3Y1lrlW4XOcUHZrwvgsn4e
8PWjhqZVwE7mpMmusuVlhqKOJTfdk+kjNl79EOq2enZG9zKTGzf7ufeZ+MfBCz4MyxXnuqb5jDrA
h5odXYzc9e5MumO5XXsPZX4a8jKhaMMWmKfJNQMhgxJQEk9YduvJzKotFyPMKVDjbF4PKRxxQCm3
FgvIBzdEu+UmvTXgxB9niiIP1ZZJdEQODLxuynArPYLp+6LeFCmkZmz3oDUCYhh1GP/QSWOI89uT
IJIjWNp1vUISUrmPBe6CtUdDZOV03q5FibJ1BG9H1eTbKWTuxTopdth3VjVl74qZAxKYBvpX70It
Hiuk6Vb8jnyX8MmZe74I3Ydx8jYDX2Wd6mppToBO0wm/dJygWK3oEyzsaCNmhfc+orCg7cBYMi2Z
WiUOJuhrJPUoHOeuPSekfkWTd9JYRjb2zDlLy3DdW0IeMCc2a2Hl1ipw8wB5JWKOosPTgRN1p1Xb
UTcYr+Qf/Y3ISfdSSQKakGKd3OIxZk60i5sEfZdIXph9LyIRrD2EfOhVbfrtVqexg8jRfRz84oC8
hza+x8ln+yjDqgQbevQTwbGiVRbeRh198yjEJmUDXGsfeWsI+WhNoIZDsDXKj2XRNHn/xyQ9apjX
foGQ2EymRbYfzLTzooc65IicaxJ5Fn6XBsi/n8cednFpQ4Wg69qZzTby75w+ch8ELy+CbX+VloAZ
pWtM1Fx1s5CHJLPvbZTXn53b2zfK1d1USkklLNFd4Suu3ApVN9b0vSrbvecbz/hCmFDr+JwN1odB
a3w/UJSuUuh0CrfXNJRH9CRPo8uMuE9YMFNQFwAnoJv6tjqlwnntk+7TqBoQhfHAq1N/qSh4ASNj
H23T/uqlf9P5QIrAstz/vs7Le10T9LcmrJycNjLCCMuZVsy22y3JGwlXqeVyS7sTo9oaq+8bJehH
FEM+EsnPrDnZc/yem+Rl9vvL0smkmHKxFvUpg/uZM1T2/LEhmQ3OY9EiZaTXRH0NcqvlqRNnhKcg
XOt6JK5KIemKgvdgHEG5gQFGvSieuI/2gN2IsMOatvV7PvxOGyd6Ux9GwfnrREu2i9ZLPtBc7AoU
B/7QfZSBftcRjou6Cv4hohzDhc20Iaz4kWvmb6u+rve8JmD1nGs1RdM2wWrvzQHlxYglCS4E9ACH
qrcHjhBaVFAy5rXuajT8oK8ZleM9hPOD7W5Sw23EnltzDnUaVXFDUi9B6mKtc5gxohbPf2sCprQZ
91Guro3PscKdmqJN8qVIM4jWXocnF9WFqUyxDmnfhBnrMDWMR2jqbABIwLvC1Xua9+XaJultNbuB
3CoB4tQA4Qe+gGaWnWE92A7/RI0msaF3QmQa0/7vqVxGRH1ODWQMQqXnuQj2GE6TtVnaz+SQXtAD
UVqSSL1UvrD/WVtsf2FOTJlwKfZpcsutaTWfrYr4XNkecgo9QBynSSd4qRDoxHH+Q4g6xyCl4hCz
GZmt+ISIsDfRXfi9jcmPUcjfh2EHwQ+X0r/nspE0Hot84wOG2YbKYrBNiVYqCBhMC4+pGe+jdJEh
67lZG1K/W8Z4IZFFPS6sul4OxiV12I/mFnvvUusabB9RPSGjYl9qEvHuag75PrKYPXBDrw7axR8T
uCGI/+VGbg1dcO4y8/r3b0iJ4AFQ6CowLa6r211ZUVkkW6/LBNkqTc0K75bkjVNQ9+naMPmegRyf
J69FbbPUeVNq7X1JmCotW1SZHopEWe5UXfGhBNSxZtU/pnNxG8vwB9U1sJXcOPYRHRWYQBw6jKSx
xae4qituwsK57zDBrZrRPC0VZjLN73MjGCY05d1IEbmRId2OuDjWCtd3bLMk2jIsd708JpzMTCDY
5ZGbcfGPiFZyeTzOUtXhPSfu3Ek5Q0qEhMIzrmmZ/RgmmxNYfbqhJsNmA/cYds4lURuO8Tpkj1v/
LfFSIY4daP2Vjdh745boRGxSM8YGvZ5d5CdViJaCA/I9VKYBhwOMgE0Betyp1d6ELB0O/Srg80wr
/Ca47beDw0rtnAfla2A+iEW5rxqbVnB76LgRFE3Ygqzo9ghCfhxZe2v/xQ3ndyI5cdYEbFRT6D9i
d71GsEf6vpzW+ATX2qLO7u2l7A+Yq1oOJjLvNQHZlCq6BYQQSGU82TV1uyEpXeTCIJWpujOxSXYj
NS7Mp2iNTps2ov3I6rjvQLpsLcxInMzHqaKZj+Ju0wKOQG6F2J+icCdKVW6g6jHg873HWmakcnGY
szEm/k2WdFzc7Jin6Wdo9ieGzu9lRS0fjmB8ShntQiNep4Pu/u6OitgMbpE3Mtv0eqADv2nsj4bo
KSZaq2Ea6J42FOSGSn6MEMuzxyoIKGr/ri+LjYFOB+GIBIWBMUrpsG2XJSGpG1d+ql/aBF25o/ZR
3p3xsvGe+D0fcsdzGywO0zgeFzkhPYlmOOSR+92mVNbz2N3EuLSTyGzlahH//D1ha4OnwOQdqoRc
6mpdw0kZ5m+vctaaPRRRIeUhFjkndp78fKBOr3i86Ai57hVsinC3fmjUgBDACl8NHJdFy7iagF7Q
Kw7HmeJtWOuSnWZocwT03tZgqEVIAi82/OEQjqC1A+uLoy1XnBHLTbNJAQr4BsF9JOVQZHpoLWxZ
cFhCf0rje1ihXK26/BeSKNbBvELFWQQcaD5OEAWAjgwoMren9woIfeA497VFed54Xr7qmBzNDUss
5T8Ps0MOkIqfyVHGpNC/g6E4Bz1T6LGb/in87L6p+B/lwPAwD/Up4W3j3jCgN6W4AtXSbp083xkR
IBrEVoDjaCNvS0hJjkPk3ugyHRBjQWMeR900zC86HrJL7F3SPP+SnaBjXjDKRJmnn315Hw9S7EY2
wu0YRl+ez9sYm+DMyPuMDzJNt7xE38VM/FGTkhpe4DMrJlaTP8q7vsueZofXaojhQbVd4v7rykpA
kKQPo9Bnj+l9reeXHLLcaq45nKtgwlUMcwIqM0xYMux0gHXMJlYKGS62Ot2LdoP0w7pixebU5EbM
Yn3LZUlzFwIqJYgcDga56fdhHY00a1+VBH/bMOXCDsl1WlTRHavqX/WHp3ju6B+jVfbb2HfsfinS
W+T/yUpLflm7yigkrKPi4h65zXzUFS4gQKIoEtvI2GSi4a/Ca/fEVZDLEahXNAbAJOvpSTbL/Hfy
dvOckNrgPYuR2y3RXTzDtoNjNMCbqu3fWoUpJAr2ptj6A6CPxYWNj+7ZMY5NuJ9V/4wBxX8MKLAc
Fs/fQ4rGAR9pPxU0XT0GxbSlHGQAsKmVN363yiPwuRTU+sL7B6HXheW8ZE7Vq9TuaYXFhk8Lm0g0
sVQRDlcmyKuMacqm3GMJfiHrxWQfsaxty6VrHXtKH+OG9KO8qtB9mo75lDrMJBCI3vCIEXwmaoau
nEtNT76UYeT9XW9PR0Fc3DU02clQae1108QXL5jY7S0Ofc8j8py2m78WiQltbuSYzzrqcoP3fdc1
tHpG2TASTzBWag2QHjuluWXcm95b3AiDUuz/P5vz/4XNabrwXS1p2/83PufzP9lXEX4V/0bn/D/+
z/9F6DT/y7ZAafqOy9ezQPv953+M/7Td//hPz/svy2bM79sWuwx5sfJ/EzpNH6ynY/m+ME3LFo4L
vPO/CZ3KZn/0HQXcWEjX/c+/DFQYpbd/gTfBm8JE/e+//0fR5zcacF3L91QWAM5/A3RKaZuupTwT
YZzN9/x3QGecqri1kzFkViXtd7CMLlySusWrxOjvgGtR3obItQ89IWNkNSQQSMTUChpkoyyudF/w
EMDVg7RRdsU57JguV9Vs0MenkN3k2JXMDW38uSO2RjpQioOA9iNclZCsJ5ZXA6C6g6EGhIQwDT2r
YzyOQNB9Yo7drZMM3X1tOIpJ8ZTb36ILUFBKRpvtKkjT8E9cpfiKLVdxvbdjTD2k3CFVBC3dUg9j
ZROPNIc0WZj4GHsoP5FYupOd+GGMj79BjJrtKafH8+IEkr6GmxExmgBDOsa1G6E17qceuVYl3grE
Z28WXSaqGQ+U18aM5+R5dAkY6kK3PgSjUzxPaBdeRdwtyUTFiCxT8RFX/Dg+OYQycUy9xe3AXq+m
xKLrKmzjJwcsdbaN2bRW7UhCMDyQLHnrgpb9uopb/WTxr9y2SMPysdmac7BySsE5588VnO4xL1MA
4sx5US10PuK2cKT529Yps18ZPNIirh8o9jVsgHAwV7qei3M+O+ohbIeSKBe7/jHD2b2Az+H4DboZ
d7OnrR0zz3IzAG3c+HPjHjwjj18ZWXR0saoYoy8bpytEcYIvQO89nPAiGTTNsDkYhIulGI8Uadfs
tuKOwzY4WkZb70jC5RIzzzMRdWFwK+0iuTC1W7ob5HeshtxAJ9dB+oZdSLR4gjVXVhp1Wq28XUDz
gAzSpnqp7DJgtGeX+bqHzLZ2Kz+Dj0e81x4Rx6vZTC7WrdZeqPyBiZWCEAJ8030F14OBtKJn43Ca
pIYu3kZU8lcjNKsHL+E6QrEw4QKuZX2yohZMq/DbLwf8cbopuflTa+cuY3C3IyLNJtHt0uLSpmA1
whPah/pAPsdwo3mK/iS3i2bhFca0Zu0K6gXwzdciUc69zJV9QE44PI8GMw9pYLAkwjT+FQMKvpGJ
1kAecOF9kh0XNhAulP/sFRDtki4W3CTCOETSXOTnMhn9Y+TE0YODcYvrm40GDamdpE1ch9Zm6sL4
UStFHWGmEdF4iGfe7DlI7nvXNE+TKOS9QH/1ZkGCOKI1ZUarYaQdULNU23boIiARlRyeuURYLz0q
0oM76ukPQB73jTkco4k+UN2fTGhyEueoYx4Vkz3aAEERHvM+K/qyHR/cOE9ocldB5HEsF22+i4eo
sVZ2Qidxh1JryVDI/QsO8PzAaxthpEuLa5QmpL3lYMGDRlr0vcfhMLUT9QbCI3nBw+IkMBNKyg4g
hmwT/dTCD+Aak2xrQ4zE39rdhYtf8ulO8YRiSHiER/nB0F8Iea2RPpkOBX1mpqjfPShAdwQymIe+
GIe7dIzEnanwSFKySnIXGsM0n3PAX9U2rxewg0wMhkJd/oCjEpMPz5qNscurdksglP61E9x5tCZ6
qj7p+OUuTZZDPSdLjMgdYxGYKBbuMTDKdB/nIyIi1v9SbCG6SzaVzV4T+R3eAWXmD8McU1NyhXNP
TNJZd4Xj/VIP0laOS6bIeVdX9BTK+VQ33QD2zbBxlJqw9Vjz2CwZR5DPa7iZaW9L2RPOjpKTubSB
XnxqvQ8NxBHfQpizAhtkMSvVMjsBDlyc6ynARSPckEDhEkcOkGNjot2dh7+DK4pHY6Ztz93ZAWvT
e8PZsgeb1Mh4oCPcmRvQugr8UiIBJln0qX+brMw+yxrpOB3DJjnZtNPOqlXdhjKfESHc+giUYM/D
KiMl5pWLbx4kpe0yX8uK9BTMc3XXxr6DarmungZBTA6ol6FZFCNkDZB/0+HKR82a/5JKDAkl4rV5
xcNmXVQ61X9Kz8FpqXLkwoRzcp/Xib+AeW3yr6Kx+hg7wyOvuhuwCsWAtCGaRBPj/C4ciG7Cx828
yDDDOwxYDqngYz9QXIfoPNac3CnABjcHTODhfE9XRu8oIgFk8FOyUgkQLQfrsa3hzq3pn+pk7ZqC
i3JIbMEb4T3hnZv2+j1qi+RFmBOMoTIl7rDRuFUHppQ0Reb2OCYWXifiApC4epk+9R1jUewX5AzN
qPK+PJUCrU9q7584UTgDalVek870ZlLV6B31Ep8Ocyg4KESiQMmmhuGEUqP7D+Lc7jOPCIRWGeaH
AzngyGILn0nnUDWVWlXFIFYoYotbAyZ5z1eKAU9y3CukujSfreQP3b35LatcQgpne0wYHVo2EJbI
oclluYxYMNn+GYMyfU3s4SWkV29wPOFiZwtxSTQK8CO/TXP7ooMR2URceVenVOLoWJNzEBiTG7yA
hbRRiSTF+9C50KFJu/3Tjml7kRiuj/4UEV+HvOghH3Q1kJQbCI2GTcOiYWKNjzDVDfHGbHaHMnBo
dshuukhZg44ET9xnSMTM+ZJ6mfz2YPI+FFnhTLQsunCN0bo5t97kPFdRbB4Dv0++8sT9EFVqs5Eu
rciibbPH0WuDh5wEjlcZCthksROdSBNG+NPq9lTRJ8PBMAHvc/tB04KegwfKBXXOBY6WITJSKgKE
Jq/V4Kg/VRU1Z0rC/CGS1kjjF3CotzLoEFursuicj4JFtqs7R31J4dJdSUjL+TDMvEOvTF8Ys/Tg
H7wiycB4J/19B2keXBVUttbop+qYmC6KaERUztEOzaymg08yie8FArFO6YgNd6BsJ7uQ4CWExWdN
mjaIUcMvTrZOp9e8HZ1vDC7dc5eE7aPBJQlSQTD/lJmgmRUMtXmGiLX0tUq7eXGRuwIIqNDv4C1y
TphTpw2FQfkeEX706YNxOvEIoHyMgbNTZgeDMoh9FCiZ3Ty0hAM8hFa2jIrcHnl4Gr47rmj3eKe9
bROG5TmTpvHHNHgPdoIAsPExxaIM7IDEOuTl1p4mZ/Fulqp5t6DKgZ5u+mPX1BENOz8/tTM3ODR3
Lr/8mDXfhj/b0caJM5CCAzHPRYB2AD1sCfWY4TOKD/eS4ETm2VnqSjghFNS4wtRZls2LaOr6vk9J
n+dJm59x7RsH0t67S+4z/xzAPXwlCjWgn5jeYwRdEpETw7ANmmkJzijxjoNskPoo7GWcmG3/MFXW
MnIVtXlJvBEkq1canz5QTqjursuSnHw8SXDCcdzovPjjkkx3a4bEoO1tQVMJA8jEJX1SmtKc3Hcz
c7wQ72rvHKsW3NgcN+XTwN3hZU5V/8Csur5Y9WwRXB94F9vq51fD6tBIVaO/R6GTXLpZReCp+vjA
bTvcRXEgIclSlA02lv508LuPGuXx1zww8zGnWV+DyhC03RGT1RONp80AU2pLKYLl2Q0dxpcD32kG
dQ6Vwvpsczt4afKlfywoFnrbwIwGI7E8Bxp4Cx5GqVH1mYY+g3TnY6vjHD8IDuj/ydzZ9bZtg1H4
rwy7t0FSIine7KJzkjZtHdeN0yQ3gpu2kiVZlmXr89fvUdBuTloPDboBubYgC69Jyjx8z3nOd7QI
z7sWvElYJsGdcB1W0nDHO5j2HXvrzGiYSCJIr4o4k5zLdm66b/rsOkhFd4FtVJ7ksQhuTB6zmus0
l/iwtf6iy3LzYVUlowvOAolwCvfirh3l8m1B9D49xGtXLqMuXJ1laiPf4QjiC8N1+yaQYcu/pm15
Kci1XWa2oG+KjotJIvb+TBg0fjzN0uAT6QO3ILVmUD3pP2NlG6kTwEZsKTLeuXMTQF+3O/Vllebu
HOMhKXwpNhFw2HjQG967VyXkqD+Rtyuc0Ru/OOUwzFtkSIn1STzK0qsaPMqlTbrVPPbp94GuEpAr
FucNp6e0RM1Suy8utp1OEEawLLwsE7XCQE6CwDxC5WNnpYnGz5D/z/ZFqOcVSeEfI4Npx629CNZg
ixNWboM3KpLQlrJ8tzBiBL8S2wUwM1EvyjaHdpqZQT3t6+RVgwuNsKVw/Srve9ZZ+mSvy5TTK6dC
/12lGnta9Il3VZa+Pss9WU0DYGrnLTvg01XY9FMVfWZnpAWKvCDTk+hBOGxy3ZOS16X5LN5GOHxF
mukZxCy6PjI6y/F+rev3Wz8jIFug2Vz7KRgemvAdk9Gr8uRDpWO/f8E4Dl4nHSGyHgZHTNbhqGfH
UKdQiKNo1pEisNilQTqFXIBbcG06fFqYW5ttks0ItiA1K5C3jbP+RNbE3+ltx44v2e/I8FNdWZOW
0jdvJbN4okUSXwiSksFtqYouKRq2bvqhpx89nG5RYcIpOQe49VkhCLvdakvqyDqoXusYUy1CfzPC
c1zY9TBSGYacmmBg5tXWvtzgTeSPia/iCRjgOpoYGvtuZbgNSXIqCkiLtcUMAuG9fV+QsvKRMNDw
1PTV6uZ/kZjO/nuwy8CEOUZ2+VtDGQgx9+LJJbTT/UM2zE9d9E2M+fGNHqBi7jZVvh/AM9Fqkx+i
YqR8LETdP9I9pubf7pAteeLqExQapcaeVhoxSTvaVtEjf/8t2+RkAt9/bN3YM8TIaYMFUwoC0w5/
xB8/+vw7Ps6xOj2hBMtPR2g5PBLK1ANYzpEaPLrFPzWQemy1NogCkrYIQ0Lq4xo4wyZMKT/gqOI5
1uCIKvnkQtgx5iJj6cjHNaylQ3h8OBiEcEiCysHzCXwveG6DwTrhKQ8l85fGA3PCOIXwOqCQtPMG
/fWwDHJMzJ/wBNqtgWL0/MqAbCvtLxZB+mMrha98n4JKay0rzWERzFgalgTtDRcEHCc8t7HAJkU9
xmg9eUK4sa+VCJj9AzILR9B3RSAd1Cff1h8+HFBajLyD98fxle8nLvqKI7vLPi/LP/4CAAD//w==
</cx:binary>
              </cx:geoCache>
            </cx:geography>
          </cx:layoutPr>
          <cx:valueColors>
            <cx:minColor>
              <a:schemeClr val="bg1"/>
            </cx:minColor>
            <cx:maxColor>
              <a:srgbClr val="FF0000"/>
            </cx:maxColor>
          </cx:valueColors>
        </cx:series>
      </cx:plotAreaRegion>
    </cx:plotArea>
  </cx:chart>
  <cx:spPr>
    <a:noFill/>
    <a:ln>
      <a:noFill/>
    </a:ln>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_xlchart.v1.8</cx:f>
      </cx:strDim>
      <cx:numDim type="val">
        <cx:f>_xlchart.v1.9</cx:f>
      </cx:numDim>
    </cx:data>
  </cx:chartData>
  <cx:chart>
    <cx:plotArea>
      <cx:plotAreaRegion>
        <cx:plotSurface>
          <cx:spPr>
            <a:ln>
              <a:noFill/>
            </a:ln>
          </cx:spPr>
        </cx:plotSurface>
        <cx:series layoutId="waterfall" uniqueId="{1BAB9571-A559-40E3-B370-4DFF94988B13}" formatIdx="0">
          <cx:tx>
            <cx:txData>
              <cx:f>_xlchart.v1.8</cx:f>
              <cx:v>Organic Returning Ad Total</cx:v>
            </cx:txData>
          </cx:tx>
          <cx:spPr>
            <a:gradFill>
              <a:gsLst>
                <a:gs pos="0">
                  <a:schemeClr val="bg1">
                    <a:alpha val="50000"/>
                  </a:schemeClr>
                </a:gs>
                <a:gs pos="100000">
                  <a:srgbClr val="0070C0">
                    <a:alpha val="50000"/>
                  </a:srgbClr>
                </a:gs>
              </a:gsLst>
              <a:lin ang="7200000" scaled="0"/>
            </a:gradFill>
          </cx:spPr>
          <cx:dataPt idx="3">
            <cx:spPr>
              <a:gradFill>
                <a:gsLst>
                  <a:gs pos="0">
                    <a:srgbClr val="FF0000">
                      <a:alpha val="50000"/>
                    </a:srgbClr>
                  </a:gs>
                  <a:gs pos="100000">
                    <a:srgbClr val="0070C0">
                      <a:alpha val="50000"/>
                    </a:srgbClr>
                  </a:gs>
                </a:gsLst>
              </a:gradFill>
            </cx:spPr>
          </cx:dataPt>
          <cx:dataLabels pos="ctr">
            <cx:numFmt formatCode="0.00%" sourceLinked="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visibility seriesName="0" categoryName="0" value="1"/>
            <cx:separator>, </cx:separator>
          </cx:dataLabels>
          <cx:dataId val="0"/>
          <cx:layoutPr>
            <cx:visibility connectorLines="1"/>
            <cx:subtotals>
              <cx:idx val="3"/>
            </cx:subtotals>
          </cx:layoutPr>
        </cx:series>
      </cx:plotAreaRegion>
      <cx:axis id="0">
        <cx:catScaling gapWidth="0.5"/>
        <cx:tickLabels/>
        <cx:txPr>
          <a:bodyPr spcFirstLastPara="1" vertOverflow="ellipsis" horzOverflow="overflow" wrap="square" lIns="0" tIns="0" rIns="0" bIns="0" anchor="ctr" anchorCtr="1"/>
          <a:lstStyle/>
          <a:p>
            <a:pPr algn="ctr" rtl="0">
              <a:defRPr sz="1000">
                <a:solidFill>
                  <a:schemeClr val="bg1"/>
                </a:solidFill>
              </a:defRPr>
            </a:pPr>
            <a:endParaRPr lang="en-US" sz="1000" b="0" i="0" u="none" strike="noStrike" baseline="0">
              <a:solidFill>
                <a:schemeClr val="bg1"/>
              </a:solidFill>
              <a:latin typeface="Calibri" panose="020F0502020204030204"/>
            </a:endParaRPr>
          </a:p>
        </cx:txPr>
      </cx:axis>
      <cx:axis id="1" hidden="1">
        <cx:valScaling/>
        <cx:tickLabels/>
      </cx:axis>
    </cx:plotArea>
  </cx:chart>
  <cx:spPr>
    <a:noFill/>
    <a:ln w="12700">
      <a:solidFill>
        <a:schemeClr val="bg1">
          <a:alpha val="0"/>
        </a:schemeClr>
      </a:solid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 dir="row">_xlchart.v5.12</cx:f>
        <cx:nf dir="row">_xlchart.v5.10</cx:nf>
      </cx:strDim>
      <cx:numDim type="colorVal">
        <cx:f dir="row">_xlchart.v5.13</cx:f>
        <cx:nf dir="row">_xlchart.v5.11</cx:nf>
      </cx:numDim>
    </cx:data>
  </cx:chartData>
  <cx:chart>
    <cx:title pos="t" align="ctr" overlay="0">
      <cx:tx>
        <cx:txData>
          <cx:v>State Wise Sales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State Wise Sales</a:t>
          </a:r>
        </a:p>
      </cx:txPr>
    </cx:title>
    <cx:plotArea>
      <cx:plotAreaRegion>
        <cx:series layoutId="regionMap" uniqueId="{3535804C-8A53-4FF6-8C7A-9FB7495D33E8}">
          <cx:tx>
            <cx:txData>
              <cx:f>_xlchart.v5.11</cx:f>
              <cx:v>Revenue</cx:v>
            </cx:txData>
          </cx:tx>
          <cx:dataLabels>
            <cx:numFmt formatCode="[$$-en-CA]#,##0" sourceLinked="0"/>
            <cx:visibility seriesName="0" categoryName="0" value="1"/>
            <cx:separator>, </cx:separator>
          </cx:dataLabels>
          <cx:dataId val="0"/>
          <cx:layoutPr>
            <cx:geography viewedRegionType="dataOnly" cultureLanguage="en-US" cultureRegion="IN" attribution="Powered by Bing">
              <cx:geoCache provider="{E9337A44-BEBE-4D9F-B70C-5C5E7DAFC167}">
                <cx:binary>1H1Zs9w20uVfceh5KIPY0dH+Ipq18O6bJEvWC+NauuJOgiDB7ddPlrcowZfFnpqeiOkn21W3kMjl
ZCaAA/ifX8Z/fClens0PY1lU7T++jD+9SbpO/+PHH9svyUv53L4t0y+mbutv3dsvdflj/e1b+uXl
x6/meUir+EeMfPrjl+TZdC/jm//5J4wWv9Q39ZfnLq2rR/tipqeX1hZde+K7V7/64flrmVbbtO1M
+qXzf3oT2uzZPHdvfnipurSb3k/65ac33/3Rmx9+dIf6m9gfCphZZ7/CbzF+yxUWvmSISaaIYG9+
KOoq/uNr4b9lSiCCOFGcSkrkn6Lvnkv4+b8xn99m8/z1q3lpW9Dnt38e/fC7ycPnV29++FLbqjvY
LAbz/fTmsvqaPr/5IW3rze9fbOrDzC/vflP1x++t/T//dD4A5Z1PjhziWmrtq7/541/V18Q8//Bg
nr++tMmftvm/d4vP3grGuGDEB7dwRej3blFvFWdUYUwlI8xn/E/Rv7vl35/W695xf+846V8P/1VO
un421XP3nEMQ/adg49O3wkcUU4oJ9oUQ5Hv/8Lc+F8pn5PAHEkv/T9G/++ffmtHrrjn6qeOV63/9
V3nl9hkS5nObdOY/6Rf1ljKMJGCDKsV8X/zNL0gqinxMD1/66nu//Jtzet0z3/3Y8c3txX+Vb96/
FM9V/Fz9Jz0j3kqEuOCEMomZr5xCo94ipDiWWDGp/l5o/q0Zve6Xo586Xnkf/n/tldfr4HEK++4v
/s8rP2HgCEyY4r7yKeSo48qv3hJOOBQfBIkM/a3E/FGVl2fzujP++Nl3E/9/XOKXy/9fjdEWysPu
t47qqAM4/e1v6kGb5/z0uwrznZZ/ZprLrz+98X2oF3/1aYch/vjd7+XhO9v+9fcvz2330xsl3kL6
8n1GfUElohxS2PBy+IbLtxgRqqSkiBD4V3BoVZsu+ekNEW+RkD4VUkpfgsOhnWhre/iKvxUcUaKk
wIL6XCn8Vwf7UBdTXFd/2eGP//6hsuVDnVZd+9MbGEf//leHaXoYRFAuFUHw+ZfnJ2iO4Y/8/6Vw
2vO2GMWuY0mRBPM8TR8TzMffe7jfW7hXhofs/drwGHQ+Hj4TXj4NYyV2pq2K+KotMuYHApn2c2/m
UQWVP0Rm0/mdSDZHhn9FImSlVyVC33ssUZVzLm0e8V1pej+7xwVqpk1CDnJJwYS5PC1mwW74oPCR
3VqOeDbEFd8lk+5poNNZ2iCZcf359PhLhoM+8Xh8oRqkMzXxnfU1veXKE/Kp8yp/uplkV42hJ2Zu
gnJq9NNpgUsKHex5pJCWSPfiILAvlBiv6sRGdkNbm6S70wIOM38l0vBB8JEAmc4D6ixhO1lMdfYh
ShPS9QFSecS2hjRy4gFtWTG+Oy3OP0Twa/IAuMfytCjbnLUT29k47psN9HohKUez6SdVeL9Yy8ds
O9FhxIGdhHeDcyRJsfFiicub01NY0hh/P4Minsq+YAPbDVBXN8TU35J+umxQX2yHMb49LWTJb5A7
jtWsAayDnDq2m6ZWfIqNEbuJoALamr/S2CtoWlLBSQ+FzFLeEsN2OUnTFwQL7Zu2pSJAhPE6oF01
7U8LWnLXocH7Tg9vYLpJGNt5cZQE0ch/xqwTm5ircjMrrAMb23hbcNsHuBw+5F2/PS15wYC+kzBM
MWRa44btutqb553xTRZvNay44zMFOKkCj7EvpyLjO47iYgzyPC/jzcjKNFoRsJAr0EGzI2SVqh9Y
ZmMRdtQv7ZbFfNCPpjVefk2aWaGrzkuUeISSQfh56c8/xMuRSJxNXlW32gurehL8oavl7L0THkXx
Shpf0Ml30lErkUXDyACzIqLhkCZdEXh9kk9BmTVm4w1jcpFkM1kRtxQEjglVndPC4ikKa0/O5X4w
vu53Y1rWfXg6yhbK0qGNODYYoXUkB+2BjzqLu4uK1xXazZVfjDuddsO4gtclMU7Kaeq+ichYylDj
fH6fmym5b3RnHtqsTu7P08RJOEM+Sn9ATIXYG9Md9Zskv1aDhPqUM5mPZzrESTyJjHUuhZahKeh0
6ZUzulexb4rgtBIL/kZutonSCYGFeGhFg8cAZSP9hc+1Xql1C25ATk6xvaiFRJyHfQFuGPOh3UEx
r4og9a0+z0LISSs2JdVUTJkMadvn6a6Y5OgFLZrSecVGS0o4GM+Vxxo1HlzQGKL2TWIztEultt1V
7hVVc6atDuKPUonAE2l9b+RhNJXzLVZzc9dOitxOPStWutAlbzvgExPMHyEmwt6AzcKETX63rcbC
IyuwWyiTyIHdmE4N77ARoe/FRAQ1tpxttbJRHbQl7mWQWWrSFWELqRE5AJziLEblAI5nZa/FHlnr
DTcFxn2/rWOR+nc56wW6kX7nj7+chssBFq/0UshBYzHGkajnIQphFZL4d3VM5/ZLi+dE77zZ1Pwx
z3ARQ9Ipku4GZVjjTxNVhD2eFv+6/6Ry0DpFHNrf3IvCUnh2m9ACbwYu9Pb06AutB2xifB+BrO/G
tMGNCgkCZXazH/XdTsZZMYVxO9n4o/boUF7QWVbsboQVXHWLYcGWfZI5ZmwFbUs6OnCWVcZ0PaQ0
1CJqyYbP6kWP49CsZIvXI1QqB8yFIdyfxkyElKRDGE9DtjOyqJ48Wc/hWEZ2Zd2ypIaDZusbLrMs
pmGM5uxzJhvvIeqLeCVXLI1++PwoVzQkrjLPEypkxYCyjfVlOQc2NVN7FrZgPfy9gDZtJoZHI8Nu
GiJ8SUWH8c+NJnS6qFKrywDPXMdfdDm3eMUzB8v8HVsSlvHf6USGqoA4MjzkMiptMMOmjg7mPG5e
+gkauZXwWpLiJI2ZznljOSwOkrjId7wrk22lY7xNfH1eDyWVkyR4pFCVNeMctjbuQpzyfltoJvan
UbrgeunkAO6jxBuhnQ0znJYb3PnZNppqfF5gSScFwCqqln4KUMBtUwUo8T9WMTUrHl6augNtn+uK
jkU8h6nw5sehrzDZ9rFH13rlpfEdbCeZ7TQx0xx6UakuPUSaPTTn9EzTHCLqCHNE90x3OYzeRZhu
aAnVbEJ5tBKXS8lXOpCWFZ5lL8Cvft5uyWAviDfelmX8iar83Si90Mv5Xuhxg0txeTqUXi+gUjog
z5Bn0BC14Gyd/YK81AtiO05BQXUTRHPcbFRXrIhagJ10wF1FLJln3xvCwWMvsLzN+z3tcl2F3SD4
igmX3O9Am/Sir7I8GkICAH9SXZ3tfFrnK+3+AQGvpCfpoLqrIPkNMx9CnzbNDgD42cvzm0HTLCA0
+tTWhQ1UlK0E24JrhINyvyuLSM6ZDVvGvKA2hG3jGV/k2pbbqDY40GOxotiC2YQDeaj4UZ77pAub
Oov8jWG43YhkzJPt6ShbcL1wUM+iuM29GfafIOXrq45zGvRlXVyrKq9WqtWSCg7wYePW632bdXtj
46F9F/lxHt9oWxUv56lwUO0I+rmf9k3c43E3xnbeFNP8XgitgiIS8XmxKw6aHUlgmZdTKaN+1xQJ
bNC2FgeNUnZl9IMdXondw1nv8ehEZxRHmex3uvJ+iccqCfpW3es2u+o0y87L7sKBeK5n43kt/0MF
ihscsJ6vqbDkYhfcTEZWJn6/U4NCAT6M3p5vIAfcOep1VLQwejO3ccD09BBrfmdlbgPOcbbihgUd
Dgcfx25I4FyxRhjBhgrFLzWp5C6i3nye+bkD4xyIQTKNYXDZynI302TaxQNPgK1yav9zIR9xB8Rj
B9tPxZTD1LG5oMq8GztaBi2d972mH1uB8hUbLQlyoFwmGlc1QXYHJxXh0KK7LG8e2Jj9mhBywdNy
Zbd4qdxyB9LtbDpdJ4Pdxam/J9F4I3N14RXNhufeRWzQLunpY5mybRPRM1VzMI4iZsiUeN1utBP0
D1koMxoF7Zg+09x/J9S4P+2rpTBz0N60asygSbe7jKsk4FlaBNZgsaLFQjrn+PsgFiTz4tRT3a6m
Ht/HHu+Cam7FPeTCYiXYlhRwsD5aiisqlA1nHyhtgTeXebGZx0SI7WkLLQWZA3fcjKq0Ou5Dlk/6
SRnG97qU4As6+wEyit2WkyzD08IWtGEO6v00wqYeSxvGUVtcqaz1t22eTbvToy+4gzmwtybSJJ6Y
DTtFPrfeeD22ZRpU0lsx1dL4LvDbKSunyevCNPHuIOv+QqL4Mdfl4+npL1SmAw3sOCWqNC2FX4ku
hKPPMkiGGAV9nTz1Mr5SeUbOi1l2UO6oulZ56xklrQ1Nym4bg+oANqPuOz5+PK3FkpEOrj8aH06y
B91Cj77DJt1VbfQunfyPmJXXp4dfSlbMQbRMh9iDFmEKaTSjkIxwVJxHeRfMfl3s4jpLQxEZsqGm
q2/HdI631JpyxXZLHnLw3sfMJjmMHBbQHt5NU1Fty0HhC2+SYq9lYVdWCEtyHNDbpsCoiGob0jS7
z8u8DygGXTXmAW/Ut9OWXBLiAD+SaSP61Nhw6LUOfDPfl6VOA4H1Q5Gk51Vi6gBeVZym2iu7UPrZ
C7csvYKEIx5Oa7AQatTBO+5wZ4BrC9mkH+78Nr4nc3+t7fh03vAO3GdaqyxKchsio+sA1/UuGurP
RSPPnP7BMUdIoQMdh5TA+NIbHvIq2g9ZfQVct5XKseBf6gC9HqIo7kjcQenzHnvUjIGVI6w06xRO
BEi1AomDMV5pp6kDd9/XWswe9qBb7K+7kgZxX3+IhL+Nm+bO4malR1lytYN6L4Elh6nBVrmFhi6a
d5i0+6hMdqddvVCXqANsqoeJjHDisKvn/sIM+JqyFS8sTdyBsp5Yx2sNi1fid5e6rS9KaBdmalfS
4dLEHRCnRTcm1sLEcf0OaThCVi9nWYQ4wC1UZvScg1/9Wj7jqLnLlThvhXpgoR/HvW36fJwG3oVT
m/nv56nDYWZJuz098YWAJA5qJRCtMlSoLvSj+zyhYd0V1xLrUCD0iFt8XtgTB7sx7mJPU+TtIB8/
zr6/8RB/btq5CmLUBNorzgtMcgiroxwBUd80BYKegM2D3sDRW7OhvRhWsvOBSPsaeg/E9OPhZduL
jrLe2417GY6XySdKA1gRx59NF0z3/a7a1d62eDQfonq7ttO2gAjiQDmJk4Y2ydSFSRPfdij9zOK2
CGov+vV0ACyN72B5ANbDNFVRu/MTfZHCGcc28rKnNJHTiu+XBDiQNtYiOOsEAbJgD1JXvwJt41Zy
dV5Z+Bv7jrIJNVK1O1OShxHnvxa4uG0FWxl+IWO47Dt/SAUho9+FaiD0jtesvWjoyFfQt1B0sIPt
pKV9AR24tyOz7YLS2l/FXG9U5X3wU9Ke5wCXZzcqS4dcQQIRGA3pBuXAddoyaeZiq5u6Xev2FvyM
HYzroaQRnI51YUz1szf0HwdWf0JRsdLuLw1/+PwI2j0hyHACpqpoCqcih5LsFdCOEzt3K95YEuHA
2yS9gN3/EVYUOLkxs/icpcNtVMkPp5G2FEoOkrNSICoS0oZTQ25N5qW7lMo0PD340twdGNvYAL/V
9rDYYtOWInMpudwVw7zCw1uauwti5lVTTMo2xJjhDTbksxr95swAdarylPgZbDx1bUin/jopyFU9
1PdNX65AeAFkLi0OwzEnMIY9E+ZD9JRIflVk6H0N0980UTPvTtt/SYiD5JoNleopCGlUSjaR0hdS
xr/wuvzqVfn+tIzfmE6vdI+/1aUjDFiN2zzxBxNyvw7LFsi/QHGfAlqyr2Twb5o+UtsqTi7hcCbf
DEmitynS76jXNWEZobVFykKoucS1wSOQcakFdyX4vu3Yk0fF+1aRn09ruTT84fMjJbuBtInmdRtG
HgljzG5HrS9RubZ9t1DDfQfkfSRznhXUhEOX7gQeyaaP2seYGBtgmd62zGxP67EAGZeuls40as2Y
t6FK9Can010pz+ySfQfsg2dwAbwVEyZlz2xgBM9uG67HYMgwbBCenv+SHxzIs7waq7xmYKipe/Ag
yRYJ/ejp/P3p4ZfM44B+BCJswWHvATJK316UE+o2wFMlK8ZfmLxLTotxwqCXwSYsqP9xyLInYO/v
qKdXYnRh8i45LRkbnRuUtCHDKR12OK9Vt4nhCDlfmf9COnGZaTSJY2llYcJ59B7TEr8vGv0wVnU4
VnZ32gFLJjqIPsJZkbIGdgRARBv1t42Mb2s7XnTp2sHa0vCHz4+Hl1NUNv1kQkPEF9RL6Pkl7h79
eEhXatKShINzjiRg0SPWpxCgdpjaoCn867jRRQCc/5WV15IAp2CXY+R1Y5uACjQ2AeH4PkrQfWLU
1/M84MC4M9RaqsADkFCv+wlf50kVygifGUMOgNUQFzZrYhNWefozsM2fGqPf8T6+183aucRSmDog
hkN+g6DnNiGCs0CWF7Bsb25GWd4MRu7OMZJwiWuw7dpFfPCasOXyI4/5zQRH/0XefDpveKduRyMt
81hnUFLBVoFq4iGImYw3lrZn5VGhnBV2R7LGy2rVhLkaP4zj/Ghw/mg99eG0Aodo/3tPIFxWGkKw
OKwYakIpC54GSdYA0sa6fHd6+N9qymvjH8BxhLIsU9ncZxNMv9EfZlE+GNncpl77K2m8YYdq/iEV
2G6qhrAgy4UNYMfGD4omO1M/B+V9xnhUStKEszJ447f0rh/iNX7ukvEchFuvkjUb6yaM2Zx0SSBI
U+sXqfp8ZT9rSYADcTrVSMGpeRNOuu106PtN0wZRRJu1Q5wlAQ7Ip9xaacpIh4zFKN7mo9A2sEoM
ZqU5fx3iwqWk+SVGdFCeDrNo+Ao7lzcj79pN42d3yCC9Px1lh2B6JchcZpoQ4yhRj3RIcvOBpRML
EG/NhsC6fkWNJQkOzrsCuJstqWBja56rl34epyt/xvlzPo3VGhNjSYaD9DE13AwjmKpOsjrouNnq
HD+NhX8W3UZIt2Ljeig9YXVoKqkvpha1+6Gok5VqtxBJ8qDVEdB70pNJF8PB0Wz+iOoovoA7lXrt
dH5p+MPnR8MTyLIMT+BiVUVNuxdWEhqwqOZrq8iFQHUpaXA6mteV7nUoRZWFLWxpGiM/1FX1zGJ6
Xl8pXDKayEsMNHUDYUS7d2ncPibd/FHJdmUVv2QkB81xNA2kKOImFJX6XNWDHySUrh1lLg3uFOum
nIT0bKnhjpNnPnvcx5c2L/vzwselnemuSzJBWB1GiG1gRxdtTcH57nR+WJi6SzQzkweciwIGl3XX
BXHFLvNqlcR22KN/Jfm4LLMmHYGeKXEdZtmUeh9iMftNGWS1icgTR5aYay+JONrYSMjpoRWR0JeN
wlxvfGqZvLQNzv18Q1U0TCFcuiHDdhimzDyPkpfZtoL9biiUeVdll+UQxeYqHuGCXOjNWcIeSJvD
yasimPefUZfn6TsV1ay74KwVcps2HE37YVR+uuOMtNUvo6A0eugo97JfUcxz+7WoRAI7eXnXlHcc
tgj8wKSZmK470lXDbtBmnLbawJsET2os8QSU36gxe78ik72Abdg5vhhUX1ZwMUBzdDlUUaYua0FU
9GTHMfGvUROhCDYZLJHVijsXEqVLOGqqtIO7EAosDpdVA5Y3P5uq8YMpsk+n42VJgJOJUWrgDrnU
dWi6hsVbNbH6EgMn8hdYFuZnpnvupGO/Sv3ZI5kOeVyycZd4qX7RNhm/Cg9U2p7WZCHyXbJRVzZD
5CUdRD4tvgFl9Ip57XkXGgQ/yDxKydoOpm8mUcMCoebvK13aT/ns1V9LOg2/TDWpv52lg3AMVY7U
QqCSOvSA6hDUQwW7z1N9Xnt9eMPpWAkg0E6wGih0WPDscz9W98qPryKRfjo994VIctmVPZwYjgWG
uTMbQVEprkStwlmqFfcuDe80oKwHXpdfQgxhpcYg8lQejGP2FR4sWOkZlgQ4DahBMeE5HDvDTlqW
BTVULDJ4n3lm3p9nH6diZXDhva8EAijDEydANPeKPVzFTC9q0pVnVhanbiU8RbbCvA0FnOpdzvDW
Ayz2DV1JFYeU8Er2d5mVpoz7vtc9AGw02QZ42tk1rHDmXTMafDmRtLmxPlo5ll+S5Xi7Z81Megun
q0WjZhmQOBVweuhxfNPkM2mCPvXYFIxgwOfT3lnKHo73B10VPhpjaFdk/dnWdgjTND2z4nPH9VoM
UTbHUJTJ1JmNsj6Huj+g81oh7nh9QHAZn6Ww41XVRXGVyCq/7vIW/XyWYVxmXZtVcR7VNcC6suIq
qQj6DIvcacXPC2Z3mXViLJu5bKEVzaOiuLSVzOA8vVujIB7S5isRy5zihklhVXrIeLKUV7TQd9DE
fSbp9LPtyrXDvCUNnJTtG3+0IyyOQ2+qyEsCFwpe5tKW3UrSXhreSdoMkypLshxWrVz03mWuKn+D
omFgKzyPBdqbYAfBR6UNbiZHES9kFQJjq8sf0mqa5CYSFdbboa2993Fb3nlS9HjPO0gwV5JPZrpK
PMbqlRhY8BJ1vFR6HooHeGcknAegJ8L99LBK8CNP4lsvxh/OimLqeKlLChP7cBkqhHelCNwj7wd4
4sFUZzrJyVZGEOh+M+iLh6lJ5MYrM9gFLZNKF/uzps+c7MQRmWE5Bf1HRExW3uRjK2GbZ2y6tQPd
pTBzMtSMrIGb3bgKCfFTqKxDNlDYpKK9Ck5rsFBdmZOkeDuXpsIgoI3TT22XXySz/QhXSr6cHn5h
/i4dsOjKqVN2rkJtqnYzxuTb3LG1uS8NLr+HSNzMftvmogx7RPcFzq8wbs9rOlwu3SDgbcsKLBOm
Uz3fxMgft3OnsvdUJngldhYs7xLp2oxWNa38MoQCfif6+TriOEzs2tnCknGc2I9HOOHkpgZkZR69
IFGSXhRan7mL4PLnhpynss9JGdK6TcOJzuZ9ndH+IhG2Ou8RJ3je6nv3UjXCUyUVKqFrqjKgQsmL
yMfvmmk+M/c4oW90FceRSsFCNBluZKfQFuoQfjgd+Qvudfl0asinfvCh+mckgUvEilE2XyZdRqft
UHi1+HZazIKbXW4dPJgUSU5iSHHc83QwVkoOm9xDqt6eFrCkx9+qQNo2vUrLEBf2qaj9re3QU+xH
u9PD+wdvvtILuMQ6eKukk8iAAqxot9JTF37VPzS03KGk3jT1uK8ZvZ1I9A3VTQD3iVfkLql1+Pyo
vFaZlF4OXMpdOxP/guRdvO8nT7+rEladB3CXa1eklW8RboswtZHe+21ahLokLOxSJs90jgNyPXsl
isqqCPu5+FI3xTX2gO07RfPK5v+SlZz6Zid428lOMHFo+mWygZvo+nMqmLmfC1X355Wgw8N3x66A
p5GiCJ6nKcLZiF9ZkV/WSfJOZ9NKJ7WEEAfmtEdwlA5XSuFidB1lgWlI8l7Ybo3JcMDBK/Hr0utS
3FZVEh1cQLII7h7o5mpKuk/ZQOpdkXs8iKqSrkQUX5DlFLwaZ3acDagC3e1tlqI0sKWBK3s+vIwF
r+6s7aosWMyl2yk+i4m10PL7Q+dP29QC9zWQHDftynWHhbByiXayHyIN7TPokfBp6+eE3rcam80M
DxGc53Xs4HviKZw0DI23jf14rK8y5KM7jDVbu7HxW3S+5veD8Y4SCKcEj5xbCCu45VDCfdIGMXiV
BN5+hIsqPuv3yajrdgvn7ygPMxNJuFeVyaT+6DO4/aaLWG9KQb0nEY8SjromYAZ2O5Eor/ika+wP
+0EPSbOxLBu/kJLS615n3dWUJj3c2LNDoGaVpEmAypTO7xMfrio9miiZp/sEASH2LtOJN29J6SXt
LamJURuCo7pfaeuWHOjkHTbzBh+ute/iCI7RepWrm4Fn5cVAUfbxdGFYEuGknsTLSD/3fR52Gfu5
jdAW4u8x96YzQ9BJOrCYnUqPD3lI5lYHBaaXzdx9Us3a4mkpLThZB57jKeO5HXPYrqgKDPeHJtPt
1ARcjO1cNt58JeDOtrxslZedx5YQLkvQbxTjtGc5bFJ6fEfzodjHTbnnHA7VO7gitVITFpKQ+1Re
AnvcPjEkDxsdp/BWqAcJCE9Xuqr2fGjXDm0X3O8SBX0UpzY3Ng95YdN3wFmn9zKJx+cx872VXbkl
EQcFjxCMIiVirJt8144k59upGDv5raV67i7SAS4urmSiJXsdxB+JAa5EbHsOr9/Aq/15vrds9IHl
BhcG0nKWeCP71QOspT0DlxkYJ7BvE5kiD1H5LZKfgCa962byTWdkOxp9mftyBxygu86sbaAtHDy5
DEFv1D5sSVR5OFfeReInW3iLJ0Ad2sxNF4x+ucNFsx/luUHh5ARBolzOhVBbeBhHdJeqaNm+lgqo
CDzuC7QS4Etx4aQGBmPzFF5p2Y611TdjndJNY+vqoYAOe6VvW6iwvznwKCbgabMmTSc4QhOCdXue
+vEm9dDawmlhdJc62KewYUqsn4R8InJv0indZEX87XReXhrc6UEQ135RiCLa+n16hSIS0JqvGH5p
aGepcXixtIXbO9F2nilcmYKO3G/C07Ne8ClysD7Bs35pC6/MbvMUX5uku1DNg8nOq4bIQTjwKJGA
kIm2OhuaK7ifmO3H1HuKi2x/3uwPBjsKl4gJeDOWeGo7WnhsWFa6DYiH2K7wkpfTEpZSB3IqOrzA
ayIGz+CEVWVecNp8gvuJd/CkwqMZyT7y+P3YJ30At3heSr0WpwuZ0X0wL+Yi9nps07CYcLHv62i8
8hvIji2J/Q2cSMqVRL+Qpdy38rxphLPU0qTw7Ca5NoTeRn10M5BhxwiB2+L6BuJuDip73rOVcM/s
e3eNGWpsS2q1hZ1Mb9hXh5sr8PCjnLennfU6TuDR7+/HT4Cq2xS0UnAQzm/inu0n1vxy3tAOuqdk
HOMyhsau6CzcpLcVpPKCPZ0e/HU/cJdH2MMNibmO62hbavFzNIiN13+S7ecS9ipIhZ/6yW7Sco1M
s2QkB/EzvFbV9p1OYe83Rtsumey3yFRqjXf3ekLhysG8Aro3FTlTW0nrGQednzR7r/a/2T6avZWF
8ZIKh8+PYG95FVWiIQrunM/BmD/69drB/wInEv4PNd8PTfnsw0NtcRL6k0f66zLPSvIs+AgkEeBP
mKtkYsDq9eApc3h3dx6Rehw6U/9vzr6sKW6di/YXucoaPL166gG6IZAAyYsrZLBky7Nkyf71d/E9
3cs9HKrOWyoFbdq2pL3XXsNURBDm6p9itzM/aBTo8yezho++6ruT3XkTgTuMfmvXZl2f2rXvZNlE
avSyf3/3PrrAu0O9l1KHMRFRbpLdC85x22+uhIs6VOr/foF/LvjD9yzDWbdmX6vRFGaAIWZbrfey
6q5tNf8JfFua6TMJ5z9vmnDr/3+fHErGgI2sw3XGRqDG8i9tU/fpYrxjx6NPiOkfXeTdNjBGK18q
jYusxrap15Er3eVp28lzQpZPTs2PrvHutOfCwJ3FQAzQ0L3s+/1+qdeXKAz+AEx5/fdn8sFDf083
HNoYoSas0sVKRZfGngdHG8f98r99+rstoI631ucegxkMBLrp0M71VUVMP/37p3+wwby3xOOA2hgJ
J11of+lTGVbgpOmEZCLmn8mgPro97zYBOVsyYDatiwquB99GOcPRK/T36JOa6+1l+f8RkvA903AP
hJ20WeF6POMFNQvc6f3gQmV87Ed+7Ov4WUSfiQc/+irvljfk32xncbAUMiFdGfh9nwHf/cyf8IO1
/d7+jlnKdtXqpZiGukCe15UzUK2TZfprCPRqzfb735/5B9d5z0A0doJhXLQtRUXUgwzr+y4SN2qc
7viyPb4Jgj45WD66zrvlHbQm9NiEJ2MJuZsxQsYY6kFZr02jvso3+Rlb5IOn8p6X6O1jN1WKwWcK
WqY8gZ4vwyb/mefaByvkPSlrh/Skkuu8FNFIX6XiX2B18XcY6+O/P4yP/vh3y1t0ohuGkZsiSESU
epSDu79XQ/Hvn/7B7veelaVIC87lgPZsqIwRxTabDT6sppNduYVUzSWfR/qZ7/xHz/vdQq9WVnHS
4KsgsOEXrPQvwAtfVhrUQB/i0+g+Uzp89KXeneKjqCKtQ1zH6wCqTYG9utGZrBXxMQa36r/duXdL
vW2wscQ7nYt4dHOqmxUH1Dytaazp/dJV/2kAHEbvavgEXg+6C4K5WFuzlp2IaSq9SN3WG7H/bRW+
521tHQvDfbZzQYAFpBAo/Np5c9vV4s6G6yuZhs/c8T54/O/Jqrvo+D4A6SqSRE1p643nrvUbqITq
u0irv/20ftLAf/D83xvl9dEW6SiuxkK2q0hHHtRps499OofrnM7O/2TtfLAy39NWK87VTJoQl9GT
yFTdEsxBGvNJpfg/tOwfzq33hFVDtr0ycw3kBJziqMW0c2NlWw82g0HwrbVQjbeeew64O0HOfE0k
n0oYoM4pmYJSB87/j+/H29f/v8r/iuFSBqzxQkz6b8hiCTu78bGeyGWERWA4/TdVfxi+2x0wssBg
YEuSkntBmqzer0H1X/99rX5QArz3y2sJJVXLpqicQtNlfLJ9mtigOlZLZ27WvTZPYIzTQ9tVovz3
K370brzbHYgC6XeHi125V04F2UKIHm5Covr4k43howu82xjGJTboVcakjEVcDMuUKv8/FpTvKX2w
spv0RvHRK6WHXeo8iZb8P92W93w+JLXISkQTbsub5VdcQ5rUTSb65E394CR+z+eD/Q5EJNvAcwe1
QNC3t/083iNN8JMV+cEtf++T5wegWbGu4zn8OUoX0Dveyy//fl/+N7X4h8X+3h0vgGuWmFnPYYQe
/6HKBr/hXW/OpqqSh2FZX5htvptxvobzvh2cWM1x6nX70MIsqTCd8FO3DUNKlFkzxfgX5PDStEna
z/wTP9hR37MA+5FMjTJDhNFK37yoSWEuuJMdVH0ynTkMRR7//T58dJ13e4D02pHHtgrLbvSWI2S9
W/+HGih3jnW3W3HRqHw+Ax8o/Z+j+j/d9XeFQrTRql+bSRVicbZ3GVFS0bEYAgirlnRWAcFbKiZI
9zIx0yTiKWv3DV2EP/KKgsmnJ6RqDGoMRVeOpG5a+LFO1UKOi5Lh9IMxC2ommvxGt+k213a20JRI
Rm4Sgbyq67pUloQnB9+HCay6wI7qG4e4aPg6kH526UoRZQS/Ih++pKzp/GnMVqInN5bbPpKozrdp
tYis48mARqOSg5e6KG7OrGU6Ax9g/BZEPEqV2ufv87Dzv4grgMI72icvuoFDd1elDVrdPU16R4Yz
7MjEebShf9n6REOKukmHpq9LOm859EHF5Q8bk9E7933Da5NGwyzPoGCFB9tzdTC+mO/osmGa2EqI
UPZYtAit6Bgca4do60qgu6bOGmfrMvB2nkouT0ok+4sAM/y5J3MWu7pUYX8a4jl4W2IJy5S0zuVV
xbosbPw4jY2fqZAXjCbyBOOr9RD3Cy1BS83bMfg9ztutgEIoI5G7MDuVwQAOerXaw7aqw0STKffX
mWQyjrLFbzCS3NSDCGk2T7/pctMMdkoHt2Qc5snIgLuBMyxSEcpkEodlUme3PcDZJutJA3nBTTfg
xIUjtWhTaWBoaQecXAbW3e0PvqtDS/0lM4tJl+W1xpnTzfitSd8trXt13q+FNL8R5/DKvFeIvi77
RK8uHtOx7bPN+qVWuFcwDjPgJI0/1vU3OsrQPVj6OG/zGX5K6TzLk6S4Y+Ochtu3JRlzsS+38fpk
a3HFPb9ARXAKXPfqJ2uA3cHhNd5kGsj9HnKGKX2jzWcahA2nBvkAni8cvqpwOLoEQmTnrcuVaM2z
mFXDVdC6OoCAzVQatmo+8TFgW453ExrmukFVChBy1luCG7+M+bZPyRW31k8tTj18B4xnh4H/Yhs9
Lb17bBoTprMNzt2sbquNZ1HDrqtQpb/FF1qt3+e1/taI9Q8LAwXL7DGHYrCFHtdClOuJZ7rVX41e
7oMdr9w0sTTGkKzolXgd9uAn6b1nZPu+LntyUZHMhs3eGN/lwqPfLAvh/dxtme8Lv4gm8RLDMAeS
6Lyl+qpki/eiW395tllSJK8VXE55ZR67uEb9WNYjfJ/WANr2jR19uTy1CXlkkuV8nKN0G8YHtsPI
NnGXgD4j3blElkPhmuC2pxEGSTz5tlp1SXz1UCOSZGvcrYriIhhXpGxMude1GDicWJiUHiFXJboR
DtvLdYH9kFjmvBb+afCbIwwtCmnioyXuALeSm1r06dSQm6nWd1CO1Pkgh8KI+oQgxUy28juWW7qr
6q6ut+fKX3Lk6GU7+d7u0X0EXZwXRin4dNmG8x7boADlrce/myS5SljL+fGakv6OD8NR74hJbMcC
PM57s3ilCcdrjVdKjn2B0J/CIqiCLEmTz0bd1XI+GvUnCn9R1j5BN3PoZQyVGqrGNjjTasnCmT9T
KdDRipR1pzGRjzSmJ39E2k2NtgqhCAfK5yaHUvGWMr9skSeUThLPNJ6tul1sIFJD49eNNGW8DvfM
QHE4ruwVVtkA2eJXOo7X/S1Lw63nmvS3WyLLGQEFaef39m3H+IpUrPve7se6oo+dw1EqNogQoU1F
OU+TuuB+dI/TCJ4wNmDpwIKxDI1fHSOBJNEkhFZjXDqEEagdL4XJV/TOuQtXmdYa/nLG4/z73lb9
I/LbkjHttdurwhjafzUN5k0pqDTRvaYxf2ycS+I0sr157Inc8kkMePztrDItIRLfqt/BNs9ZD7uR
MMPPmuFx7TbvnhMD32Q5IW310HgE67rzF6jjRdxGB8mZeOYd4kQyGiQDQguEiqY0DHBznhKLrNMU
ogT4iMuGRx0U9WOl05hp85Wva//UJTU8bgnHlprvsFMb0lWMXREuvlQZApidvrFy2+4rWOOyYqvA
JzoHQ6h+xhiKv8QRULZhntmVc+1dqBt4VlmFEmqdXN2XizOzV3QkQTkT7KQ9dF6gfzIPXOpo4/I7
bHxpnYHqP7wMvTBvqn+eiXXvbysr42zruv4kKD4xp075/YmpyQR5V8Hh9BQ225rcjl1F2j+hFyzm
gTQdf3R1Ah4KVZ5iqR698efihPtZVbR/ilvtY5sY+clhbnqBod/mihGn/p9NjSvJp2VMLhA5vbRd
4t3oCIl8hV6mAEts9RKTqyWGfhRcLHbmZAjKSpt+LhulE+zlhj5JGjff90oMWDYKB+ajXpbhpCMi
H+c98H/VNQwokPgkHLtdu2T6W3cL8wtEQpnvkES6P7Jr5ryydZvvqmen2Qv5tZWO/mZ05SOeIxuO
NfG3q8RT/NGCtgTbOD1f1zqmvyrfan6/9yo5LDiY7jseTg/w7Ogft26ajtwkM9Ygcnn7TA8hML7K
zf6xGlx82kVN0pV38bPER2GVRjPqBr7s3xbwLppzTMPoNDWTzJGL82MmfOmL1jEZPgzJLL+/BULS
1Acu+kt71JSLSRZ60gvyHO4MnIZdrlYcxNPGB6wvnvQ4mDau7kI3LIWHFLMvwgb2pYuJ+8YXP/o6
aNKdMQEIStn39jBqIUs4cNNjEkTbFRvm+jNcvXlBFIVt8lbr+Mhr/E3bBv7aWyByliSx9yXYIMnY
wgaE3gh3EfuH520Zjrn12+xI3+RDswUrRkFRwm53sXZBJvWg/rp96u6DZtngjb6Km97a6CVidZd5
QpAMNEuW2YD0uMqEEwwdoIiRFtoyuGX9CQVmM9jv4h7JOAc7TfN8lTEnLtv7GVvv5hQbH+AS4rwM
MtLp1bg19lmK2jF+mZOEPytZ+eIyIay4hrwY2W6vPXypZY5EQhJlsV+T9dQ6SYPC9ShwqtTtCBY5
Oiizt2KHSstL99WN9wH4v0tKXOSWLQsDOIWVsEnHtFW0fl2n0Shs9VfhRbVe6qtdTTV8JyOzmmLr
RkCSJ8WtNnMxUrixdMqChJUIbBD3EpZjXdaGLQ6xJO6yXvZLN2cIuvOWNZtGT5iU84BSFLw9e5BN
Q38oVj8GcAnKdD15FRrOqXpErtW6pgGrQux9Nuq+OkfrHgVgXNfTqa7A0N1DEaCAqTxJiijYtJf5
KLHVDevZPOYGu+BDP9eVvLVNG2SJ291cdpsbtwwRw773EwWP2S5+Vyf0kMRBRJsMCp2e38aRTcwf
YxBh+GhbDwIMSxadnHtqycxBLYKF8p6ttEvkjVSmjb4MHKG9QzoO2iy3dqXbBXtMvJVUNkQVVnZe
cp6MDbwcUY/Mf7CTsHAyw83+PgJKjFEj0tVH1Jpm3xAc0KxZ3TILdF91zc/avbVyNqJxcuDd1A+p
hGfWnvo97Z/9FqVF7kSFbOlOuT3IF46CsfNRyIOe2cvkmsCzbsv7agz2SzMjb+t+bbgzBd8Qil3E
CAt0uOeudkXbxVuUC8vm9thX8PjNt6GXfyBDMc1x7EgzPePZbPCOQbijyZgUvskqLPg18ycLI7Xa
X1BgETAkwaNFCmSLGecaViX0n9GSQcs6sBtOdayOPYQnJkc8286vCFqMXtXSY/MZt0YMRT+GXpeu
I0T0pbXrGpy9xQL6CvxB8xzulXFzXObBTHkwCRemkhLcQ8rF/sODA5pKG7eLqgh2qv/WlpEEyTpB
qH7tg5DPWFjBkE9w1r6LF9bsgJ/t0mewlOloukJC1Z+MNpGfxTZRY4aMv0iUEP8O2wWKnCXO8Kse
/6Vb3o8ZRBvovEc+r98QSomtu4JN0es+cvdXx2x/niVROjNJAyM+PJi4PyLkaYuyaGs8ODC0dL9C
8lGXGtrxJR/XOIrLRoxK5PubvUGKd4OYQ1J7JsyHrq38GwaxfJBC74WfqREqIU8e3JfmwiXjNuXG
xQiZwSfatmSIIwEVcsHCI+d6mhv2Owg0GpsAo9UfVSctuoKWeb+bcGLbYQy71TtyibTGI+IS3JdK
hu2YK0Vl+2apT/006ii2tzpsqi6noZz4HbFtdSXD6p3B9dp/JYrA8sHCK2CF8UOSgWaI+g6G+LE9
17HltJw0qYIUPqrsBftF3ZUVDRX8i1W8XodJRz83lEV9KvAwRe5Ixf/0kVP7tZbjZI5IjqdfZwRF
xIUkHDFd1im9XnEE7VXaJ0Po8o2YIcw8lBnVUSxdDVIbMRHNtnqNXve5jQNIt8UUQWmdLG0a4ynS
o2AeCq0aHgHrbUObiNysrMUb6xRvx3KfCRYn5oc8uTJd+UPZr/Xk8rry6FAQBppm6Y2bH6Mhwmej
gxhAnW52bOnwUqsmWDOvLa1SjECS7SqcPy8ZpIZ8L7Yl1DtO004tD3B9X/es3f21BjXTp13JalaR
PAKhK0ojz9ufZbskVY6zVIPRz2Py9PZW3kOYBK/1xutGcgaeFv58KzVpioKc63SRfmWO2OJAXhYi
acYsidsRlG5OCU2hPArbdK8CUh3abR6jQ7QkYAlYixuXBs1mXhfVLTrXFtafuV56+GIsrAMVP1Qo
us5tIxY/5zh+TB6FYta3WLpMn2sDCR8IkT7C8QKcSi9R7ESfcTSU6FxpUt0PWvji3L+ZraZRBeZk
tvR8+bvPpgqBY0TjJZ4rgurTLXhlVSgcTGojDKwyP+IbHN/rPnk1TG99ytHDdae2qvuo2LHeVcYb
Gd0jFVQ/be5NHO4p0z9bbwy+tBt4UMLzGp1OxAYR4JPaB/YDo/Tw1EtUSWh9kdWEvSYm9VcgfkqC
6NbuoB6wOtzlJfJ6b0k3BNLPFeAhHbk+Jfv4tg/YsJJ7mzaVetulrVlZ8ITozBkwCjLD2/ah8c1C
kOY8vp2dxpu0b8oAz0b/9D1NG5dqy6f2xrqlFip1CINOjnANAbjrYM9QXwMczOohqY0NLxb19/Jl
Udg8T6vebXIwHfys88nSartlSNu+h5VtvXwdxrHCpGXD5J7BVgZV3i8heRfe7OsQ+1fgTnNV9tyj
03mqDVcxenWlbZNax2L+a5G1VHeEwTHj5MBKnS+DDbWEzB7BqmiXki2d7JyQE2HJou+CZfL6n1S6
WN2Gii2AtnrRKfF7tPM83BrQRhTkAVu9P1UeafQX1XaBuEL52bAT3IdCdTEzRep10RpfhRCzeKz6
syMoyKGpnVfzuiKOW6IGjQlvzqLR23gcwRyidQrFwuoXywinmHTFm0EfexQhZ0Y7Np0wJV/pxR8l
wrSzmXgtSjzoJWw+dRGc0BCxYv8Al+hw7CKJVI9pB6E8w+EtqfrV0m6wX/gYI/q1jqUijwHmM/5f
HwIIego8DhBAz1iOr3UMSneTRu3QytcVPHUPFRSbWmezZYr4fCLe6u+vML8W+lSNQtO7frcLOSDV
2N1Hg+5PC8Ys6y16hFD8YOsQVs/+HDD97LsNFG7sv57BTbes3gGojfsIv9pUhGSf/XTqe6+7iyO9
u98eIjAZSDmkh2o0r5JeBiqLbG3CG1n1dHtt52isz5rFUKgA4bV9ktZ4Vm3ZK1nHfwJtKvIVLXTl
yhW19nrvEy/2vvoLjavz1KlmviQyaPc8WoXff1EwY0ATCU4jwmPSJYTmJL40O45Sm8IXVu35YP3d
BVm8JDjssLl7/klXi98pTGf9OBzSGGXcCjgFKYJoOhhwUX6sAxv2RweGNc9DIbw27/14rF5VOFoA
Hcz53XQdxSRokiJLxI1gi4Ya2xpoVSO5CYjk6x3pfZjL76OIk69upHBci0kr9FePDTFeu8j3QMiU
oWjgbhywHagptv/9ZlTD4DlAe8GsMEus2wY/EPBlvmg54295Y8C29WVCpPP4FZUprceUN9hDzzDb
azQoGv3bTlDPAEPDDGmbIStmv6JjhsAT0z43LQgi3W1vqnlLgLTgxXsasdDY09zMGwOi5+P0Zlmk
2OA/w0ZsUyyvdRRgS4zCVUGC4/sjUE1vnbv10Dqshu+BP9u1pFGrSIZSbnFnb6h1g3KoNrcJ6mWr
U0b6bj3HysZyyLqww1DZgoqncxYTYo7esu3BDebPUfDNZ8lo/NSoiqwP8EZudJfZBX4lt9yb3sIX
MWYPt+fWotS2WVepBmNqtiHG/oDykIOaojEFu5toWLGLYHVi7wlttgZspWARCmwfBr+3JV37sa3L
BNVPdIDIrNYoUdSimzLoetn0OKuIBNIRD10fDEC129nerqNL6hQlNZOF35DJxxfTOikgdzN4E99A
DMQihMtYBC7R41Fx5QFfZZOuUSSNMPMQb7jouqC/S2k9SPpF2n1cblYd+vwM8wmzAyjoJ1QRfZt0
ua4Cyc4gJLK5AKww/672jsVnlKidf0X406LLdh9cg3McnsXnatzFlNcUnMZHstCavW5d4MUZyjCP
Hkc5Sn47etJ5SBfZ6HaiSdACJJGkSe4mZhigNu2ZoGCM1TmZCDvC1Uy35Y5lAIN7zLYxeu7IKI61
DNYpC6gvQkjxllZeBj/QTyBcoK+sGiAeeSeWKSw3zKuroqvtgNXeGfSVoFxxm3pN2O1fKsSDkwJp
3jFGFkAwpsJsFUu+Qppq1CnafSF/650Db2g5NLlphSWqv/uQltByaIJKP7QRmoBvESHh/ijIHpCy
XtE4nxCFBjoG5Bgj8k56zjpU9lyDZu+7EGAqfCw8nPJz4mdsWTf9BNBpN1fo2hjJRe/Lqgy5Wm+7
2LnlxGCFtBwltJTdHYCu+W6QW90WygUkKZca3m8lDjhvyfkKpxYEk++xny0LSmGR2kElNo/m2F9/
92YM2wIT4TdaCuYoGi1cHMx/AUS1TYkiRrsUQjfW31Qam99R9JEll6HxYv/JDV4SPbVBm5z4YICT
AlSriyiqwWZxG6v5bY1jpMrauZdR3rghgETOzXsDfAApZ0cMh7w+hX9X119nGWIysw5eiP16Ng44
IvaM59DCdPwpttgcX2CAieY1HaJYwGcD3VObjxuD5lIkir8oiTO+qGAQ9WDgMoJ6I1Gr/QKOeTs8
+ZEMntC0oAdxQgPLTCqm6NVOXV39RRaQq77FSb3+nCVsKQrjatsdDOZMb/x3TFdutItC4NJrGNe3
lUGZfdMGcbygTKiG/psLO+AcnHY1/Rbaeht5mrRbxYNUSeaZn63Y4uEoydhWkKH7wh45UP2/hm0M
ex7Z26VKId13M0YoYKjOKZg16s4kYr4Y/K5NrWIbOByIJb+3fQjsXsFT7qGeO4xa1sqc+k1HVx/p
Yl8oMZZ9oZZiJECDNQYWGs5Be4Y2dp8Au0Tsz5KI/RBvJrnt/Dj4EaJZLoPVbSUXAO3g+wlYmApA
tTpZMDogsKqaAjD1eWKXW0wO4LWyze0lhkKrDPF/uQ73OB+XDfJkq5BYuTMw2PpmZgfbsQQoJXFf
BvALvhvOIjAPvB6/CP7QVahEATg23de+2qCqgLb1D6+dONMRI6ex2r9XblsLRFn1Ng3HpPrDTCx/
SBe2pRdNGg2J3UtPSHobCsAs6Y6T99IiSVxjNtQFrIQ90nrjcZ+d+p7ClWmbOOLvIHTN6iSpfuJx
ej+aKukqoDTIILY93KUd3UGYESOZ/waiR8JysJv+m290dzeo2R38KERLJQbeudKj89rgYKhHmtXx
gIkbrxHRCpoz34okCvwzONrByaerPFLJxoMIJwWJY9C9jNNuS2mTqWgkPiZtoO6VQIc5azDMcvvJ
27q4zQAh+3D+rNtrtyh9m9ChOTa9AdQC576psAObco7KpU6J2RHDPXZoB8y8eHfB2PoXH/qBW8Cf
pNjoG0imd/LIdScLHCvxTUcJAeDVsOR304VoXINp80tCuqpElkv4GO1S3rVjCBtJSqO8Y66NUq7t
fp4j4gqpVFIgOq+H/2YdsEz3fdik/sTg2ztoP8H2um4tfBASxpG2sTSHbeigSFvx7rwutYagUAKO
S9CmpQlMEouhpgAFKxc/oEkOXkRTyyTHlqBUloSc3AeeiOOUrGP0S3pwC8PoeUVXtyml0rl1cYp+
okfaU7KKvAV56FEns79CP0GHnx7ztgvmB9WPpHHBqdnj8b6Da5opJpgm5u2k93xuEF7vQs+/IKSt
/0vrt1nWgOfsRotTM0bhjLYzYOsJGD8Fo8oCisDUlsHiPh1NvQOSGuHeDjciZa44vBHqSGJaHxui
o69c+fSGdXKB3lrVWxaRNSZvAZnAIfs2AJ1VQZgI5WNg8xUZTbeziKIfW7yNl6rBGE20XXSm3kaG
tEKRfluB5FdscDA71ztckuFYihmsgglZ1g6yvqw0It8ByaPpnIeo/h2ruskS5m+5Rtdx48VkuY/R
sbwIPsDe3oPHA4MIRzK15WFD3sRNQPt42sGq/7ZFEOKabv2C0oUzWOB7fiS+Nd7ArqOM2ymdRbje
VlG0ncTUr5gt4Mj/UjHiPfrMRksZVwMmp7DpnzDOUVYfgb29ga10QCmzDPNlQR121F1rr2vIhi+2
CSTQYExJCYXtkR3lhWuQ6w3OgkNAXADKodxvvH0HdwkoLw3wFjZKogIeWAMIX5GyiYNmTWdkpWTd
NnY3Szybcl3cS72AN+wDjEG3MManEPLs+32vf9bb6kAxE/Dvbqbg4Flo41sbrxnICLowmOcd/ISb
bMT5etusCmPf3XvSuEzRolPxkRj1uqPofh5AHcokhMDQE1ZdSYIdiatQqqRzvIRH2BhitO0phAj7
YhsOk4rmUkEEezWr7QCqLNWZBI79dVXvXSGNfat159C+blb7Z9M3Psb3sV8k7S4Os1npmyuLud/i
Zr2GUUKB6XQ8Vqk/NH0eBj5J0XmyfIm64dZFQ/g0Scy3ocyZj4C/kyNMROf7sN/dKfESiV5t71AM
JfpxEAiHnesVE6Ndiu1PxBJTJuCnZ1vc26xHd5pFBskXAUugOp9r7+it05j6UUJwxPoCINg2/CWD
eYyRUw8VPRlKAbT+a622OJ1qILopNsIKQ3OgqXSuHygO2tKnmKaneySIvALAm5Cy4jeDuPSwkgru
cXTPYwkP05cFPXG95bDDE/rA507iS697A4Fv2hrBa1agkgroyQG6C18Cv9n2Qx36m7n6LXfei1Pe
NpT6/7B3Zj2OI1mW/iuFeh5Wczey0dXAcNHiknz38Ih4ITzCPbiTxsW4/fr5lFUzXRlTmTloDNAv
jaqXSHeXKIkys3vPd84t3Kkz0FqTJX1sxbgkF4vpSdT3mGrT6Tix3o9VhCa46kyCbWlBRVsDYEnj
NLXFXAf4vRvCn4WTlu+e5Hj5lQDYaY17xxtY+TJz5SPycsiFnN7EvheKBgaHdiaAnilklvzCe1Cb
8TYwntUGyUhYg4N+EKNx8hZy/l5si07SzbpoCyf8bmqc/LB2TVY8uJqdFj+Yno4PUXebnmlbI8pU
9Z2qqRqswFj7duIOzwm0nMauM1SQpQS9vIBaVO4+ASfZjiY2fHHKyJoo2PyHwSoviUi84nnTV1t+
iEyl9YftT22VB4bPt+xHY09WzSl+ZoLLzp9614yWcdMtJliYTCqZu1W2BfzAVFYHzDNOf2iKQpZE
FdKKLMI2Z1FvQ2ZDD9thopKpH7ItmZd96+tzAxdgZsmpTzOZfSFTt7e/z+CsUqM5XbXJYzPkcGBB
01SeTQmWzUK7Ftul+F6jAizqwFFqHUGNdJK673R7QUOj06wv7WFgBICki1cl6qtmLmN54V4tu8PG
cIAVcl0iRjp0V/13X1rk4NaNyf1cM7chDS3HafRPnTbU6H+rsSqNUIR2Kd/oYXVsBkw2Is2+EySz
H0y768ajwUYuX/ylZzruTaXbFJxDpWRz5BNgmEtkFNpitbiS2rZ7J8BuqG+WhENmHmjUSt2rVTW1
ODutoW2fiJI0+ovZLmMVc2PwsYbQotz9ns8/mqi1Kb2igoSB+cbVl8J+aXuDlSkoU6cyPnR/6/MX
vont9IR57DpVPE1cp78xieSAPnAZ40VX2lt98WVF7Kpf2knlZeSMVGEP6da4XR6am0tdolHayEMp
/LmKfc1dm/tEMlj6nlOOXtMj8DsTbsOaPHPjMOapCs2ReRp3U4k8eRGLrDoS8jwlx+FauDL7x6p0
lX4yt6QZ4ibRy4ZlftLMexuZphUByqclTgTsrHI3WyTS77KWgbOs0rJ01aVzndapAk67m8bxpErK
/FgMo7t+nya6u5zSxbAYz9qQtuqQ2bMAVEZ1c7cdU+jT5LDajaAZiuy+GS8ELvoN9IljlzdtZi0T
yrAa5xff06tahprv6mlzrIeZM2Nerv54k+SWsAJrcwgOyag/5AMijaQl2nl1YqH1OUgUHe3FsmjM
eMAhNji3ldJnf77wAYLe7YaMzHF754i8Wl61eiV+JMiM0WrVjpbURBej3Vyj/JplQ1VA004p39Bi
TdL0jtP1MK/gJpbLSccu6QIKQLHWX93Y77eUb6xDn4XCE6SilaAvmSxIqKIBpby7yvdprR+B6SSS
wWYVoh+idPKVvgZI7p4q4lnYynsm06Su6U30tio/SQ2e6Z6OSt89FH2ReB+0jv3pySlzy3nJDL4m
z3JVpfHo6ZT5fKszosm+kdOeLAukZj3Q6CImY/GsSHfc0TvNclrSc5mVnns27C3vHnSpSNGs2iWb
46oaqg5xXtcTPSwbqYbTmntrcREmEMpD4sh5eV2VzApU4MFG6Fa1h648jGQU1I4upuetwiIWXjFu
55xl9qa/e8bVtXKgYV8KZP5k7UE7Kg3ayzOVPHRW7tg7k/G88zd/mO0CgcpP7FOXlBPoh7QGZ56O
ACupz1Ls6k4SjMx/MmigIk33YS+HdAn7ijKYNt4GVXYDfmGry8rorSa9azCclOfB6ZX3qetpwQT2
Uq9t3KlxnGOSSpsmbspVP0NF6I9FlYHK+D34V5Qb2vK11kaoo2WmBx83M3VTom3pk4XuzpiwtUYx
9vNHLWXFoQ9rmjM6TmNQEkIQNqdrp+Ro8z1dSY5Vdrmfuc+7QI3YGG/oh1nVaTU9mjfj1FktjdXE
HCN3nUEMF1NqtMWr1HHYKGiR3fcmCTu3Ps1//17WdCmm0B4YG5HeUUaJvj6TzuiuDBCT+rrpIWPG
XO3FnNPlm6y4z9wwG6HtbjXUBoiabaraCEpqTgJN5FRV5vU+rcKJYVtnr802qoyK8p5xw4UOiOIy
gCHUfV4jBUbjvk+Vn+oPNDztbFeBdb36FXEcdykidEuV68s5guFoIP76lQMjE6NMExUyMQFBghbP
sGTBdHKDZaxaZvHVd7Jye0G8owM8rFjB7NWfp+fUsORX5me2937qc03UNmK+LTbReAcLN19+C1sq
ynBquJz9ZrGv78tCdM65dHk9AYXy4D5mjaGtQVJvg36w2WdQyfKBqiat5vmz1OykupRdYrz2FSVn
mBaD1gWFmSjzzqC8qs5dn9nNfatbotiTXdEDZNQQC7eJn1lJ2A95K99L5pLQTl6I9zq0XV7iwe46
KiEUZ1ntxZg67r22gJiGTidm+CYUplZGrcO8lnCsnZqAGY7xLMKl4z7ZUuhfEPrrgiaNdJOgmktF
Fp2GGShQTWrkUe90CXWGu61Pttd2bbgJayvDhN6fG6zcpfpx9RPntRA2sW+ZrdH41PAHaDuHxZz0
1s6YPjdioO+USZAjEbjDmpVlMNSFY+5Vu7TzU0lWZhpQfxJ5b7N7arsMu7x4cBov0/YcU/m+5kuR
TPGWW/m3bVsWGdPbTvTAIWJBPzTVKLfvLFtFEro2rzjux4xeAdG9hhmnJaO5L0k78N+1tau/sO0N
ZZw4fG8qvQaQAD7WASLRJCEWs0FtoY4i48dsG4uIGKuhfrhJN9oXPrWS8qMosne7MpjkAUGYdmHh
OqUZzv20NiHLW0JbpKb3F1Jm98XN6jtK/FjmzjwpNxPsK02ObgKQvboP3sRqGHX2bGaRhygznZzF
XdJoaGk6xe2a2yebOVAIrGW7sTt2w/XkbeluCx1jlp0XVs1Wz1wwffyjMCp3CQRV1fDMxmMWUda7
lX0ne2iksOJshOpd8wc62MxgPW8D9VRYm/WcHpxW0795VTt8YS+wjJ1dQWyGZOarMrbGVJ7UAv0b
taO2VCECjn8HRldrwWxsxYeSoq2DMpOrf78BNL4zBJDiR7gDIb7h6LSws3rtMY8o8wUzB9pp0IHp
6Pvoj1ZNUAHtWaeDvDV6nRG91Uzu21mZ7qrjT2D5i+0tma6n9tGwozz3h6/sOEWxo49sg9e5mvme
LYxtBAydB7fYq5GGfEjMl1+dema8EHk0Y3CI0lRpZlzP89YzQ2PtT2TsTO3RSLX1W9/YHAPWtaMi
oxDfsjvW+Cq9aY2MrW02zFpEsAqF4niFTM/9IprlToMY9MJaK6HlmDI8XXwKJ7eO+qzot6+ZKO0H
hgFkH2660G4LOux8dWhg4xrfFIqpd02XdFSwMHcNl6ia4NYYBJT2z1Pp6+5NQvsd0WyrtbAvBjHB
w3iW+4QDFCGytdasYaRj521y+aIt7EuB5rfJsAapmw/JeZFDJz8tHS5RjzOz5c+xUdNTXihd0X5R
vUca3kXgsBkj3NsJx+EmgChXuDNnXbWdHzeL7WZfBketuLFaozXyjjA2lmc6LCnYW8LARzFpRtRb
WTmt0f8gK91HwBbeHk6+CtkiNpBYU0CxpEzw7sbuubEYFuSsSj2Mq6bHdZYjXA+aEzMrB8qeow5U
kibv51V+1Rdv3CHPqEe9dP0T3d3py5yY/n0160YZ6NtEL6fUyziVrrHrOnM9gAM1D1tFyvI0QMDr
wtCDQvOdsPBWWrsjYgfEmnZWYCoPbj86oTaAzORFjXjfSmUxi0Neu7itfaAlJT/hRZdP01RPUZYq
ceo42VhBBTtBv5cWSDUvMx3xvP8EZKWYJTQPTBV064M1yeTF3tJ05+lGAxRsr8FE7RKMvUPPo7Wz
m01w2DBS2X6qdL97TbVyCTo7NSQqW7sC7Vp0S1urDKvJ0MLFo7smnMwNh6TsIaOXy4a1JqAw3qKE
tt+9rZbluYPpJPkxT/7AtvvL5OF/5i35yQHmcqqu22ao4nGXHjDuHfyd+UmPTTe0Y3PPCTywAzyX
+zKawuRknrwDzr3Y/i5D1huytf/AtPRbnqiffGJOZU0LskcVJ+ln3eN2zE4TqN7v23V+y6P4c65y
y0QHP8mF2BmserELU8oU0DYH42R+cZChu72CsxpHz+hUzBmuDGSDnXgmlbINBMTxYSyhugjx/eNr
ur6yf/LG2z+5ypmJwpD0FbOfP/fmsKtGz87uW7ZrWqsmBVVAz3lzDqS/Exk8jalQIdRC5ofovK36
g3fmN4xMP4eWp8s2LrnWi13L3lhFeeYuF5HAc3M6sg/Ao653/P3P4Dc+4J+jy/tuWAfbstzdRt9O
PJGUWdSRUUMiHMq8RSH9/af5DfPbz0nU6OidX8+ms0MzMIGBjCbuEC//ky/i+qz/4DGVvTMNhE46
u0nUQAkG1X5aB0L+0RyB33qTfvKVjV3a1TJNiCii7RBggjkmfnFLpuwfRcL91tvzk5NsxN8Jzeg6
O8/uYmye4NM4p//gZvqtB/9pKUkW5FOHSn6XwgIEXj+x/GV0Zf9zn+xPK4RZSgs0l/fG3Go3ECMd
0GFrn37/wX/D8/1z/LTbG/WMsZ/bJqMx+z40+fXk5a6krCIM0CaRCl84banRkbe//5S/8W79HEWd
eSn9MEY/7egJO6921w+3hYGq+vuPblxvmX+yvFjXV/oPt6ooVsud1tTeqSLpRDzond+GjLpyyne3
bjj2JJ2XjvCNcjDv0Oa24osxbHoSuWZhpafMLmT6bHNZeYTgOGvp3z7Gf/m+/Gv60d7/7RKGf/83
/v29lWufpwi2v/7nvz+3Nf//t+vf/J/f+elX9h/t7Vv9Mfz8S7/6Gx73788bvY1vv/pH3Iz5uD6o
j359/BhUNf7y+Fzh9Tf/X3/4p49fHuV5lR9//fPbe503EU2JPv8+/vnvPzq+//XPhnPNJPiXf3yC
v//0+gr++uf/2bxn/duf7vu3948h+7//8uNtGP/6Z8/+i3A9ggx9C0zesK/Ze/PH9SfC5Se6Y7mG
D80mXIefNC31Dk/t/wWTFvUSQ94Nl7/hLhha9cuPzL+4Jg/lO9c8U5N0w/99gb/6jP7jM/tTo+p7
PDjjwONe14f/uJuAVrk05sobGA9cx3N+Nvu7jDqYSGIdsSyk8/CUKc8jHZqjUpTlY39vLl6Lx9fI
ONyrpn2wr5MdLdNKduRDFHFFGRv9w1v49yv81RV5v2R//OM1cUHC830kBYt92zN+Whh0B91DW30z
bo0BoxuSeZS4fnKkcymPWAKth5FpCtFUTgyaXxpn79R1jWjkceiiN70E62JaIZPXaiSiVQ+MZM0J
hW2dc+pOzOg1tpmAqqI/d37xbmn18H1BYoh9RPMs6DRlhxoJtWO4pFWC0Ubk36GJ5s+m2hwOrHRq
T64qGfPjm1OJnNSXEHGKw0afuMubadFYBsUFuoNc0wBjrCrpOQhSd2NUgOwMaJvo70bZYwFL0jL0
Qd52TeZbu7Gch/u8KungD2aZ/MBla0d6g7mTWInhqIiRuOvLIr/rahB7l1YuIIA93qeulUSmgkFd
taUPFZToZTZkWu/zESWqdXXzJZt9bbe5eLSl7o30pQxBrrCt++cZ9188T9XXQdv0aLFMeNoUXdtx
qiZ0Z38JKYGae5XbaSznTsZCkd0SlsTFf6GLMT47nS4jP2/hEEnlPfk2A9qwbzic+zZCjsw13yV2
Ut/UtPNfKNDy5yIttdd57jCp+HZ/0CrPx/Yze1HXyiLcCn3+Mk99e2g2JltYpKPH6eDVHwn44cUX
rkGJIPtQE9N6fWPLnahVdklbI72llV3sGObdv3qJ1kdZMS5XyX0iyKLxAehyeaMztekpVUkTpz2A
rVBDE83EIx7WTWmUh1pxL8ty/JwDgu2bYaSTgg4VWkubxAXd0SN8qxfVXZrd144/ketzvQEqr9oB
4zUxHcoaIEk3wg1tMnKpwS9pP/r7eZHp6wZ9hWJhTOuFqqMNyqozdwhrxq6kGrjf5m4+D6NFVlQ6
ajf6yEvS/EI90F0Xe980Wajbq6SYaYpsETiUxBbicXH08Qz7V+BOzh1aJ2DW+Of0yGw6LHtdPoX9
hCeA8LcFPlJ0Gj5ev37eero9HlBprAraFCrr3INbp6jIaFnYixf7KBnPEdZIKGHRWmDpWUcTRVoo
o+imy403CBnLpWSsWskE9X7UvHgsGEseDMlKAFVVb9ZXXMswHJrmsnYknpUGmlxo3Tf1Wh+Kq21t
zUTCjtxPSD418L6/dj3NlH66Zazstp+KmQKmHOeDdNL+BFqa3G16tWDUN8rz2vbZjzolaMenjgwN
f0vOpNTodzTAus8pq+9hVQPUvcKa2TMq7NKAfx0rEthPWEp5ZXVbZnE3VenJlF5+4xajcxhnpb73
dtU9skB6YM6Fdn/NhNsbgtaVn4IehTJX0FdjJZU6ctbor8KlUoyQzEa83/gs4L9bYl2FCv5rDZP+
2G/jqSe18b/cMKmZCS73voXUCf7bNvnftsn/L7ZJVPyLZiAOhGUBBROUVOC3BPXWTiTtuamZrHB1
UYrNLn/QivojF2U6bOK7XW/Ou2LsdNQaXhcjZIGnMEIrPxlaS2sHkbaHhGUI3YjXxrabbNdPpVze
aiA6/djnxeR/MrCUPAPGgPg6+UzlumAicSVyvSokQyumTb0t+A93m1GYjz7EdEx237bLpsU5ebnf
nIUr1JdUzDBk9WS8TUPXRhMhGHFNWEKcTUnPzD76G1Xdv3g4Cg8+09b3/SzToObIH/baWsWbaDXq
HhCHnKCJ0GuhGv2VX6n0/lunyoeRbyMS3gGNLWzL5FTX7tlcB2z26rxY37bU/tKvp9HsoQ2Oemci
bsvnMXUfsvS5V6e5G95pRYcwBlXY+urzVLchOR8PhT3T5Mhems7RAinGyDTd87o6obmY52JtTm0O
rMnwpOqyaE9jUsSt8kPVwfat4wH2/CiaMhpJ+hTLdKvs4aiv03tt43QylisZGSyZ34cpjHJD8JQ0
s6O31IGVLeRfcIJrchwF2p7zZhl0JjSCl5z1Lj+6WxPqmgiZjI4ZbPmQpGJb2dly37DLHpNNfjGq
7GSKLSBTHi5keMAqXBFyWe/HEpOaDqZfuGRu/JD2h2JHG+YHdMSgY0s3m8eeJsKiNxhFHhwczbn/
UvVPklidcgsoOp6rfOS88wU3STSM93hUcLndFT5unvKt8KaorB5Wvwgs55HZTFENBIoCy+CLpvRe
7ZWwF1cT9xk5J6AWyY9pAZbM0BRyaXdR3xc8izCvA2tQACwCRohR8DHZ711s84GDMmC7y7FP829X
A9xx0Ufv4sImnwbGkjC3XeOq0CKDyR/5KtmO/zQzEODiufNFDtrZpc/9bDNhJBKIsQezqw6a5aqb
DtPUbqiMfIezoIgKqKzIGQBMutyI5lVIiOP2Ymh+ui8RA4KeLBjD5TzMBMQhDRrEpkutmHQQNVX/
lo1eGymS4q+HpSzSZmO6zUgJOE5GfSXjPa/Jw2HRzfYGPMSDlsOFgBfbv8BYrQxvF84tnt8mJAbz
Xs7DB37ie3Z7hiX3rRdZllzewYxy+1DIdv3AUluJsClT8bnALxAKf+kAyv0E/Ddp+R6tAlhDSLQl
uvuYLgM0rOr5V4ZnhyMrqmLlVMecYQ1BkfO8MIFS3wlZova34FNu1zfcZx0TPQctCf7mhu5xsVgR
AwS0bw6xiPFY2Xq85NngxyaTYabz33zSsihH7o2G9/QXr/QyFUIECWI94SZDmznBlinFgES07x0+
beN1yMr51LhWfgC7XPajpZvfB6fQ49JatBG9vuR43JrNcYNsDTXGEMWiorby+hWBJtH7K0Tu2a+O
U28y6tEXaI33iqw0MqyjZrBy2slZsWJ8wXpBTTORRuDbTeCYcA3oc3ztZM396E1edl6c3MS0IVQe
zt42RIbTtp80d9uGIOn6a6FBMbgvZT1wFU73uM0uHNwymtZtn+h+WAB5xuay+jdOUSUPrVYV93Dd
2763JSk9qU7VCjV4cJyt3btaYh11Ty34w03P+tLanYhGv4XhkykyUJ6Iy5pV2ae+X3HT9suyq4sm
2Rm0V+yAWmg893BlJxev0hQw6Zvar+h1SAdsV7rtQC0tuJrsqjlVbfUCVKjvVaIbd2aqM5SyI86i
bWvt82bmyU3eUwRxBO8vRSVapt2M88khJ4sol2r7luvj8hnL2bqf8YcfVyNruNcsbSOPB1DPdlN5
XhJ6xBwx5UEjJVEz5vtJNeUjk6s10nHn8tR4ONOQVWGZDRJJKA8nca43TsMQdlp9IFrBj8zBh553
q6Lo6Mg7tQqQ/K0D6KQfCc3L9wn71kmtV2dhgTa/t+qW4W2a96UyZhANe+5wfFvFBTruUJYqVOYP
vElHsxctOsoyMCx9UxKfpaNHGHeNL5qohmNCzyoi7dF5LphrAyo422Xs4G88e01iBNvojUGejMUh
KemNE8ZUvAjNX+nkDzgLA2X06yFLO/8zZid7bxWFdsRJXEQqXYZ957bL0W0rk9VjMF5TYqhraoum
/SSwjj5ZuW4cmT4PESyn/qZujGTH27i+GJNyHsutY8m1PDJfpryf9j17zSUDRop1jJXfGWfUHLEH
pt/kama7hpUgdpSObwpKgg5EDnG2Tm4gZ384sNOKY5+VFLRmqYXwvN7jug1MBZnFFqbjWERabiP1
6T7+ISaaioj+oA0xbS3PYsmLL7qV11SlxRIbPjTKiDh3U6dXZEx4n410uKil/o4PIvncdJ7LLBUK
79moJvz3k3FwFw+ICEocAHfL4mJR9cEf3R6Tuo5fdumag6hHdU58aVyInrZObp9pBBhgisf2mX7K
6JEdejolN56GfW915+SMk8198R3NvF2LhM0Cb/5RKnf8ZplFey6BCrcwxxwRlTM2BWdoxQOxX+ax
Ag3btxrUrU/WQwLj0aRA1LClQYG+ekuiXRdD/TkvpVNkQL2j80oUDGcSV3lkYmxe3UIlarOLYoaZ
I8TmYdClGtvXTZHBAvs9Ax8UEFW0AU4uDv9vxGaocLC6PO6roj1lk1d9zFDdt0JohB7hhN6XrWci
kpdcEVRaOYYIw/Zndyrkvshd/2HYJi9cpJ4fPYdy3U8yBFhTa77jPiNVh6tOzoU/LORMqI5lTXOB
4ipF4lUxmc9imv0YK14Wz8xFBTYzstjEVX1rJq56cogGOerDqgK9KJp9WWJshFtv3cixDf1d00br
PBg9XKIi910YmRm13TzFrVbPeGWVycGmY/fGo0pWbjeynrvjh98l/oWX1cZLVacfDskL+5qZJ/fL
5Mon9OaMXVYO9xZY9F2Vis4I5YRVy60h6C1c4+QFnT0/Lx+TfCBFAI/b0SJg7bCS/vYJ04G8dWyZ
3yy9JZ7moiXEZ9E9rHGCDSMX9r5OpBUm6pqhtbk5YScjfunM6/IHquRhByc/PJPKkAR6OqZ3ZeKb
hGAPsLHKKS82zhh0cjk8I7Q3e7fARtxLqF9bY/OOh1n7bOHFeavyq5KXQvzt5mG9xoC2y+dCZMlb
LRiyE/vYpe8mIpWeZ4LJDyS+bfcdxMfX3q2Ly1QWx8SQ/nforAmZZEqOEsPkwRJp3QNfYl93Uqw4
QYnvPA0I005viLbr39R03bFc2nsHa7S6227M1xfXpJHRdJ08ouIOu4XlFKHNJAFxHtnULJnttG3A
iKp1tNdw589Phe5bvPRKnY1x62Kzy6uTb0nvRbhVdzTWCvTs6hBIiB//zvCM9WYctXLvy6Y/yGqW
z+ZSFT+KtqmfWsCGM6Csu8NL5X7FRLLdDZ5w9tiFBxEsAotqONmZZgLqUq/E5UQQTGApsPubDQ3/
nUijDpjb0uIynfMhIn3FuOP4nO5bYoxMsM0RWMKZiXa3UmmTsk/fMiPHS6h955jJq0Fz8XbumcXS
ZqUC+1gmbmEs/sFm5EW2GzRGLF18R0zpOZ/76rXqSGZRmJBlPBAw9uw7jrEGoG7lEFRtXZyJ+0tP
IpHGgcwO/7TIjfC2ybAZWKhKiy0j2wrjFh1QAwAQliT6aJP6q2hL69Jr+rxnfKoW8bqMHxWtMRWK
6y0cNl1uA9bAsN/r2GY5zVsa21nvmE+qNtMbBq+YzywDzV2xGP1+6PP5Xe+7bm/i6ibVVq/wTXW9
2x5zTehPc92tKFXp9UvTsh+8Gd4odgVzNXrwLYdYDVhnjtCqVOM3LKVDeRjTxn3VVNJ+lWbvHR2c
8y/Jus5PrsTuHurGKuN0k96BlVBgtyDz5WhMvfO6lr59m6SjcQOeW9yyL+LCLjNrX+kl55VtTPPH
bunQRHUIhbfJsWQJSpI4Efxq+kByg3+0iqU+G06fXsoxx4ffLGRGTQojssFS0YfO5Lhf27VglKUx
VRJlKct/wHX34ZyU9cnM2+nZ73Tr0G+Lfdu0rv2p4a7VgqvV9lhBTATzuMySHmqy3ZvG0B0aoaU3
Zdpogcpm82kodB1g3DIsb28BbcM1G/X2SJ0mP3tkd93kM4lI4eKv8/u2SfkAHueFKUkMqPZ69rxg
nuJ8UBpChI7a9AOk/UhMicDYXfdenkau7tkLAQ61fxDSJ1wLaMO/dkX9nFykxNsbfi9fFGYiFhyD
IFEJAELKPAWj5ZEmmBf9Ya61Nl492WaER5K6IRlufhmzIbnvt227wfKuf7W0oQMKXpKjULV+msrZ
gS90vRjL/HySA1OBrvO5Dvgi+rtVufjd6QbfsGyvB4jVHONs0kQ1Rd4nxyxcLpaZyhzh2mhsSQfq
MmnHq5i5B5Bc3EvuW907cZfyg91ye6yEbM722Cuy4XjLORnM3UNdOwkhrR0TQ+2U7ICpm8gzG+ER
aTe25Q0tD5/Y7kljkxxRVNjyGG7jB0sxuidzcMoHXP3dI7YfD2OJM07fCioe0ie1jYCOBvfe2Shb
7Z0NllQDbcTGE+ByWvt4tjIOkPqAW4nCEzIsmNQgv9kkGLxtjd6eOyYX3gPQTYfZVM53vWaIblQv
G9EORWZnrxtb7KuDXsIBtJiz22a05JGMqh7XktOWgbM2y6dq7nQVGEMNFA1ZpL9vLpTRDZ6QwYr4
VCct6FsTw6YuSNPAN+B+FGXmAMwtiV6HZlmQYplJfBWhmpPxVeEwBPvMS7JluK2sU+vb+QXe04P/
gyO/EwC3XswWC0OiFXxdB6V7p8kcc9w4Lf+LeneRzxqe8AfL0p3PtDJHAlIkg27hzCdBVttiEv3V
MZmWZHsxPJNB1pz7nvgZNClfhQRjmbccpNxHYlvwYTW1Uwl+poqTI1Lnvik6/cDYXApMkRFwqhUw
iUR4uP4Rc+ESdkDM30bNXZ5m0WU7zrAuzZSkI9mmAqL97uvLTPXqLlk04+/FkaTok1voiFQEmPAY
cDX39Y9h8rV3JsMSuu923nAiE4o32VE9ekvXYIQKhO7YFX5hjC9BITdMaIQ+5Edb58kCe54Y9GUS
gImNDogyAlcF3EIac9KjJbdtvyq9uZuVyD/NzZzvJmWBlrcSDn80vhAoq902OEU/QRzbNJw8An58
P+eO3pQd9YSeQs+POTTaRIviVHOat4NkLLPPplct7d6s85RDr6nnJ8dfHRJOEUBuRoYf8ConVCZF
fAITlW3n5foZZ+COAyF/uDBB20RBJ8dNveoLxF1yMtqsOFeJ1ZAIze2w5sSTOJKv88Tv0cRPpwtg
SPO2tkOG4DuKQyllf2KHytFsBv2RdW7ab6tJFVvX0/rIS+XrMzZz8kQbz73FXAmkiwJk3PNKba7Q
xlloJMoJiabT5njrM3qBk77+L/LOY8lSJN26L3QpwwEHZ3q0iBNa5gSLyMxAa+HA0/+LzBZZ+Vd3
2R3fSVuZVUVHHA44n9h7bfHppqnI9og6YeAw4BhPAX5PSfrCkD/h3qfO6eki6hFiDHCoBHADHoxz
PzjdOW4r45YQ1nne1GERnJD9xs/khwd3yNTLvVfa/bcMZ/quM7LgkNHcxYyGUu7JFKuW2JKsipHC
BQC4pSyKGSGlCpzlPPTXABbqDPVoJOkwZwcAvGeRlraBj8waKpjjcWtoC+RPI4Yz9mkfuZeU3qsE
WsEAT7btqjPhUEDwhHq1qqcovu9qxbHhK7ZEsGlNxMizkcePMoUVsdITftDZZZy5jgLdNatMRcmn
VYbZuhdsR/t8WelK3k13EOA0gZIKECfBz7ILybqykb36TZrO68K2R/KUC1zV4zhb7/ipskvRGW81
ZL8n4Tv2buAfEQ678bfKGeAmjHNcrmZQtXtEndFdVVHhJKFsH0ZHu3tbi+RQmiCNxzK1FmpL88RZ
a5NboMdXhe+Arzo0/YduMhtMWyyW0WwyC1uqzAXqtxSgYSLdzyGehsd6NrLHuUjBL82wlUjJDkv8
KON0Q4dPLY1rmhV78kEvEm2buBSAk8OWB7po07tBTcrmTB+mfd0X2WOB0f3iDV184TykwvP8pAXZ
4th77FtMIw3DGfaMZFAoGtzS14mlaWlMoFbHSqp4E2SFAcCMeLXtxPrV5R6O5guWL3FCmAv9ysiD
hBFKXlJzpPkpETDaI4H7io+cMydtgibhR3Err1zmj5vQq/JbS87e9TTF+ks9KFR6Gckrq1ZpdWeZ
KXFnug7HOzMmgUXGof9gGc54ixjB/Zj11LwNC5WG2jI8xKqrvo29IkZWDtlbM0eMC4aJ2UzTN/Ol
GbxhM8IzPzI9aRmtBw4TGo7r5zYfs3FTK2I+aisvbjWz9XE191n6nDll/oUpWrs28DDtPFjVG7ye
/Ta1DAbTVeQ6t7SsbDN7XHcHSCeVi+bW708zj9PdnDQol8KsbU8yMMLrAO77hVvOfoETIw5l2mWn
anbKQ9q01BuirS61AqOVhkH9OCWVd9V5uUcJjNPyVGBCovoV+aHvYz1xQrn2pcqrgWewK85FnSuO
Du1mW2WI7EvUoDSEkOXvpePkT0zeU5jScCeP0OH0NXOc6SoWVs0QxCWljeS3g2fEBSNCf3BgjJNa
ui0M9Am1+yMoN0wOfObipEs8sgvxe6dTROOrsZ8QojfMS7fcv/4z58tAaV6F8yMAc+O+akS4Z34r
D762MtzxnWkylKuIa1raGAY6If95F47XjHr0we/VfI8mJtvi4xQPtBr6pp7S5l7gTqPmmATmciBr
DxaW4pfIF+rTHe3g2V/+CmYpfbbORZG+8MIaGTNVECalBW8NUbb/gpBhOo3F3J/LqDQ2mBWYMhUy
OsKFK491mgLfm7htOCVwcfcAHEqTOmJdhGl5HMwa4VwGvJCahMJsp0Ix3Rm+Fqjbk5IZwTQ9MMH0
IGPPE0sHXvfWhRYvlZSiUbjJsDQzrLOs+UvcO6x8mllBbnST8SXNJ2gzkRrjV8pdppSyGo8xEhi5
UVbJR+5wFdwHVZ1xnEJjQ2cgc1bQBkoKiU9wH/U166tO9beSuaW7MjAanLsoST9LYQ8PhFbiibKm
4Kb2a+TKTZXlh7xLUPzWrvtdqGaZGASyeLKwn3Jqca44TEeQVVC4rSAFMqJlIOM8gGWBxFejeNhE
tmxugM2Jd4mxfCtS7uJVgQFm5XixcWXh4Vh7YAnXPDD4f3uUDTEQcY/EoMImyGXOEhPjkwrOoHLp
inCvoZgHSxXdOjI2jo5MjWvMB1+qLh882L+MJfhgcERCHytrJsLpvgjiB8tMrPUgQ+z07CGOFoXq
VuooPbdpNj7FdWTuHBSEGw/z/Vp6evywgqzZmDOUI6hzrLpAe0avg+OBQfezRO+YgbRrvA+MxmAi
Ih+BTHYeROF8xLNoDyXi+rNP/bPGjc7BHOXTA6DJ7sCjkG0S5tlsmsy+/UzTbGKZFsqHuRbzkQBH
NPQOQvzKlGpnJkV+MyfFtK4xmK0mlKYmTUGPvILxh9pljTR2ymUC1wALBpdqpRvGs81ehbGxL5hv
PbTDWJ28bm7PcWTT1TJwBLiVAjP/nBH03eQwXG7GMIrXPHCIimE1ctslfXNj5pV9UxCz661RnRtP
QzC12FlI1XjtJhmcZJYxoP4fxbARDmo2sXHEw7aul3H2KIPsDQQabEixlNCkCBg3WIfaB7fWcbJW
3FnP+MnqO0dGIECMgXr5hwrs/7CY0PNNdHHI7/6znnDfJ+/N+58kiP/6qZ9aQs/5w+Hd7bjYYD0l
ESj+U0voqj+ELwVuWIn6yDJttLr/0BJaCBCFBQnAxdW//My/tYSW+YcQno2jgWNJCF84/xsx4Z9F
zh5asUW3Z5Kc6QsYF95vuj3figf0hKO37SR7FaLRp+mFLbO1SWgX/0Ym+Gd9+/K7FOJHzyJF1bX4
cL/9rtY13UQzW6HcqMsPox7LXQXrE3N/l1JA89r8m7gt8Ve/0eXaA+hlWCfU8u9/0d/6+ZyqPg1c
wCujD+s9J/VlTSRArleFZxeb3hu8lyT08z37EcnQIlz2wsVkiz2tYXwcAQacRT1Y26wIzWsj1fS5
Ykyrv4kQFX8WCP+8NHzhjpTcCp75Q175yx8KWTed9IgYMGCHcnEt090rt2M9V0Qe+U3dVFHLUwTt
PbNpvwzNPLJj5eu8D/s+fSowuuOpmcvPX27lv9B1Ws5vStPlG/Poij04JTZ34qJE/eXPYrBgVsni
ju6Z9F46jcxxra0y+nR1F5+Z7Pkn9tsDkqxEP3HCqI1m63FAg+a9kLqQ30wjk2xRHWF93yUiLE+B
H6TngHlWtHJiP/1mOOjrWUvUh6y0yo8+XMDuU13d//dPIsw/i8p/XmEUvbaybHsZUP/m9FDxrOH7
INKr+iy6apZcEWP0xSkTUfBcToV355pZnWPM7Jt72Ff6W8F+fRHDFT5KjTp7yHR0ZbYseisvAxqC
RQk0ybuBFBSAqDiEZnJTNuGREIQGQYg97jA3s3rUXnyZmzlf2xHZAUgDeDc9JY4UjzRWh66I2UFx
Fict7jH2Hkwlk/qUWOa6Y3G9boGKrQxXnZs53vXYF/27oVYvlHnsZGqwx8w0H/rGPU9DcVIqf0hm
Ihr6fB8Q0UABsoNJtY2dHrWrvo778LGgjfOi7GRWAPzr4JwVmbsqdHfDtPG1JQhl7cQsLfzpK1Bg
okpaba6mvASlzZe2Cu35GQfXOWKUbQIf9jzng8HiN2Stm2GOKC/bc1u1ayBKV3YZ76Cm46/qo11l
MtHJTPup1uM3V9N4aFtGmxot4DwH97De81WUFy6tvudt+0nhN8ameOEN6uM5buM0AtpkV2fp1vOl
Y9RLbWZbJnsSKxlX6cJIXRUhzcRPifyfFPK/apuX4/5PamueAWoJhrweVFfi7X47Qyovb1PZTnIr
AhtFJMAFlKLavFIW49Ec6S4MN+PBL0HNbRdDZrvtm0x/wq5qPsY6H55w1BnfQHWkpEAgx0UGK2FA
dXm+Ydtd3VL2todh0OUr4IjMJjUkn775vRYPfRWUZz+DvSLsNLwy56nZ905u06LOkdx6TqjOKiW5
vetd8+8emL949DmHltcfyQySA+DPjz477Wrwlkffrv3pIlMijtcJjd6x4hV2a0zEjtRiYQKLbL6z
4qa5yhGqViv8FNVJzI56yoYWKhjU1o///iz/xaGulneJxXfBpPh3+Ts0qHzIpJZbrSzGMU35SdL8
sTYxsOox/JuT+S8ug3LQ6KIEQNX+/+V/l5HlMqfo0PZOrfcaNg16bdvM/sb495cf6Zff8tvhlCn2
mK3dSCQecfzdxEt91bYQkLgv8ZyS/jTt/vs1/KHH/1Wvz/VDro+3mxoCloS11AW/nOzcoUlVWbXc
FtK2zqNKs2pRGSUnRCTyWZXLUldrBVLUys1XaBLFrU/I9uZ//2egYnJ8CiMpSdn5zSBTGlpWdSSR
P4cBztzRfaZV8BiA+Oj/fHCFgJDp0tx+WOGifkq74e/+gsUP9euFgIhOLSWl4v1mmRgr/nwhsPoL
NaEL22azZOwT9S028I7UV16niioIXojfE9PkJoN9V6fzstoQbbCjKS66vzlrfi/GwCDS+FMAOLhL
qAeXKuGXL2V2yPVhOOVtozBLty7sfSLe2BZFgm3tf7/yv99xlBnu8lbneMRJgovkz78KgJDFatAA
SZe5QH2zxDuCHtQX6Av9gavk/9115h3725V2TcmJQt3HKQpy9vcrra1OIgfQbIlIH7htw0VmiIHg
1SBvhnlKHIQ4xyEvc5SiIvGQKCK/aDbpJIKtmEZvT22RbU1rFGRRNRo3aGPetJHfrgc2x2cQtSgK
fX8JtnDMZK+Iux9AjfnuejKy+KtVZcVL1AJiKixkVGIWzikI/el5ggW3Mg0B6UYpO2eBb831RXc6
+sYViq47p6m+553tvAUORNQ6lt87Br9ffdatW+jZ+Tqb3XxfGWaERnosHYoDUEM+EqR9QnAGO36Z
r+vIzq5n6RRE4CH6EqMb9HTaNX9J4sxML1T0SHxvCy8dDnLOiGkHpkJsuip30nWH6fvIFhq6G9oH
Cw9COHlPTLdTY8X4OR4YQXR5yCY5SU5mppsrNivjpxdP25FYmNH36+OE0sfsbYUXgEKUhJky3Wln
mq5MGZW7tu+GS2DV4rlOEvuOSacp1zB4+68OwatHHwsA2jDTuqJg6AlfBuiFcha2RSyCduOXUl0n
Ko8PYs7kbTeo/FvRzu0NfmJQFpWZptfhHLQsxqEsYeC0Tm2mBJKYKnsprHaUO905032dpcOtkS7J
pGNoRpJ9QU1wWDOYTzEhMHd2MPVPlQVuoxBe8TjNYKqq0kivjaoOD0R2GAgAm/i6T0hZhYpvbkSd
e3vYhNU1wBKGhJpI1x4Y/rsRiOYom7i/IH3pNpnImNnDSP2CBCdck6zXviYhs9UQi8kbSJ8Ci0Ya
nJDvpRRVafm1AQ/1aEFI/nQbp37O0D6OxaChtnTGS+/q+jJXQfpglPbw1uDL/zpOfUn4HJQsnDPS
wV3MCtBYGSZ4Oi081I7MMIKQNLsg1BZr2hail+wBtDnctpcIPcpTMzEXVcZAzhlQ7rVDtsWVHlsE
GH7jHsyhVUevLRMcTJNYO340vvm1vRBgCpYDro1ESkR619NuXMlQFces0Rw3EtxkSjTCGvs/xNnE
nPXacKpgh/w2ehgg92wRrBq71FbqJmirdDsFBkcke45LlzHKiPMOrFgp031RoW1oWG6eEDeibdDS
i8+1H6XPdMdk085SbH3RRbvI19itYDRcl2MYMyDuUfT9+MVYPV/KOhpua1D9LDlxB0nSxDeTQWid
IpTwKQIocnIjBDPxHGR36GSznXbb8coKu1d0RNN9lMXRsbQBuQRDqiA8w/gF0YTPzBitryRkUhGr
msk4uHZog213bRnkV60Croy7K5nAn4DkIwitW0AmK6Y95m7JYdpXljle2+Yo1tkUW9/YtQZ3k0J1
uUyEw3POiTttgTx6xyQJAfilCKdBOySbGcrZugPsva1NKz6A4PWv22gcLkOe+6Bgeru9icRYgfzM
mk4+DpXR8uu6yDpA8y+uQ5Y0+87SYh1pe7bWferq40hLa2EWMoytOfTyW2kbPD8wJADUyu7KCQC0
lI3zXsNBfCsC2d+khtnAWBXeW+SbzYFMpvg5BOaHDpIjDuGuHjaMBeOzLUW38xcrT+RW0bsvjOSU
ZRDG4IAEpxGn0j5OTeeKLeUCqRNGdp7t2kB7CkqVDBHS011jah+RW2BJY/y99si3gwIX2vdumKpz
xeLlPBl5+A5sjjy3YkxPcSXr19HroVVbmbgfRt4CRirtbQptZe80XfwFRs/MHdpMm7io8od2rvxj
njnBdStUebG8YXgpuiJ8lehZSMWT7RvcQtIAbfRFSCZwY2GW0ldjHjtbXig0bIKmrgmy7KJqvW+V
GDnohxmsaHmJB7PawxmOz0VGnUATpAOmjsrY+1EEHiOrKA2LciDBDcoz0IAM0loSaucrMAXjKnWa
crskXF7NAvgYp7w2tppV8aMXgaGLClh/xojqyK9Te5/nJivboSyLk9eaGLdRzWTjEY8+vdwcpsVb
0aGBZzE1f+PLmiHFG6LLN0xCqws7z/lYKPOlKBQeA7ryF9RYWOCAyF9GO/TAgmdN8eAy3ACcFaUA
oWLvc7AH85EVS3ecQhaatVbevkaIx7swTcynMoX/2HVt+ESfgIcPKA8iaB4hAI7t0ECs94Nnr/HE
fQNF5YqQYe9kBEVwGeFuf2tlbBLMU0fRoy7m8NYwHfkdAr//VcVRcbJGI9qWedCcRaAM9vQFMXq4
E+frNtXzWz3a07sN1vNOmYWhV51r6AuBNe4RqNcMrlgO25Fv6wo+iIuzzjYqwg3VsHcKp/ssGG0w
rlftwUHjucYWgN9ShEV4QYvQ7AoTljmtS3AJckdnrAC0eeZZMleBNpxiLVsLJmLthfuptgHmFUxx
+cyVZ2zA7DVviR0Xz4NCgknoUVkvy1OD7xaioHzQfWefUzM2roG0DTsz1/m2mgLkAVFgyDenKMod
5NPydQqK9ER2ivNIRN5wOzchm6G8w3oWKTQGBDIl9pZzgHy+DHfrzQgYxdmwuk1O9GPWjgwqdo1D
qI+dFUME1/mQHEOvw2JqSxM4qeUh3XR6zfqVPLn4KmUTv4slSafYdIMTSyeG4S2O1/txTHPsM025
L4w++uzcvH/2Apz+qyAyyG/JgIqR65LC4y7RsH02kLLKfQrD/srLLN61ShaXrqmih5iownVVxc0p
SyKGJNEA7wwaUM+mwFEqyRd/YU5cktXf8ruwATD5Su/H2eSGbjTKJdKo9Pe0ntt35CwFIaM9ETpV
5bFOrCF+tWmd0CBbIxjHojw4reZLkoHfbLN40s94aK2tjTAREK2CcWh5QXqfQqP+UplWdWOy8950
Xadv0d+m276qk2bnlrP+NpqY2FeYf+JP0XIN56y3vsxOBVkGpI9HPFHea8wVXuHfh4ih1tM8WLeg
swcQ3c1UzxvHduajH2eonXwAO2TWgoXy9ciGyBg90D8izp3XQtjNc9Z5hDOVEtE3RUb8WFL5wt0c
EDrFlMKfnZVWX+Dn1bcz0vb9ksPAzr1vyqOEHHqZpNSs5uHdP1pz2bFRQjvhEwqDmdSR90mu1DsR
ed3eJOniwbHscatDs/meOZXakBzk3SJKyT9ps6zrHuYd56aJ3ldk4dd+NIwveVhGDz3aOckLU6BB
rMFGwUL0n1hsdo+V0Zg2h/pYI4Q2nE1GFvOBbcT4pIn6IkYvcZydik0OAz2kGEmK+mgXUYogXM1X
WReH12IO67vSXwh5nrlYjqlfLhH047cqI+DXIZrqawgrzdl6w1hu0ipQEKAGhwgyZyqONXCWdmX2
UXwztOHwnJLS+m0EA34CcWLeqt6KbidkgXfknEyb1p1UeORM9M+MM83PSvkEB7Lnie9s7qy7yPCw
nK0GPQ0hUl0HbhQc/gIJk8Ejsm7JpHurE8cUW9tEPb0iJtj0N1RvyVMvJIRb6lvA8g16Bi/PKV5F
bQ83fNn+i7YU36EZAhZWKVzxs5pN66IZ23GcBArtWGZH6qJx6HwxozDPT9ohKmUbiY6tlyR5B55v
l2B08Oz8hagSpMjlyDo/CuP6a5bneKJJQS7MvappdTeBYNeG0hp+/lYNNhNIO4q6fVbb8ACMeepr
xFGC8pJUlvqe0cAvmEnk+8188qeYQPA5EN60yVjzQrklaM+4+ZU+yc+lz7ERQ0XMWfer1ezWCdri
AEY12XGwiQk+FIeu1nW1gRtG4fUTT2kgvNpG6J/zDXEAXnr7E1TpxtJlBRF6m9r1hqcgaPPFQz09
ZubY3bJm7rfaMF2EB56/SuDVMqWn8wpXpVuMV00ZNPcD3xRRnwWBfR7GH9jqekDi4eXzi7VERUGM
cS8dnFZYeYOQZIsIm/W0CPurps2yZvHS/QuHKVU4XdfpNFIRmmV5GuRgXjVekHsH3qQmZSF8nhuc
AdHNgOrvTZmonoljrdUHhhPMXmR+FC9wz6HHe1Ghjl05hA8oosabOaJDbEc0iyjRPf+phQlChxOH
T2HPHccYi3ASNy4fxi6BBhTZk3w3EktsCtLDbN1GZAoj3qFE8XemKN+8eobl7qAs16R/kvbn+9GN
7Q/+97EfyRehhz2hwAhvyZ4gQQIct6xWVjNmh6mYee3ntbVtphaOHOL4+aqP2vIJ7vVwgBRuP5V1
gqEMkYj8LDLn3dOiPSVOLT9caxEGK4SlWpfdgai89DDFsXcLRgyUskOgog9MPovvAccvjqzQFu3K
aeYh32Jp57Ach/niF179YQa2fjdJQzpkyL+3MExgdE0aj3fb4D+YPOisjGh3mRng4q4S/qp2qtG/
V/4Vskzjez3bMR4ES4yH2O7DnWd01a7ITcTNHYX7V9ze5WlqrRzfRJl/MGkPCN6Z24HTPi6Njwxl
IblgLDX8e1PHw3yeucQ2IDpzkTFKk6Rux6fTrkfizy2SCFUU5C/KBweV2rrfTY7Lv8CTRUPldsW9
6gUAUclHJECzDAksLboB7i16zIlX+RCS6luGn56TRGurF9mtWXv2q6IOO6FnJrVGxDxGmZFslZ5u
nLD8Nvjy0LuO2phTSqCJJlFhZQKkXpuQAU4hMrn1BDUa62NFHRE4oPg6n/28JPHAaPnPCjV9sdWy
087GZsurzNiTfzCsjRGjXIeKiHkfr27ud8RG1wURWZ+IdWeCadsGK4u0HrvRkKwR2OkjPp3Xthd0
e9I0AdqQMlPxVoepztDethHWDz4V9VD3G3Dt2EstomO2Fl/7GsqB8Wgr3unrOlDNJY6N9tAo217l
PlxSaPvGTUFEza7l0CWnoIpeSJWV+UpItkLbENvgw+B60dFykoQ30oRegQF+s9ci5etkW7AZzZGB
Ce4R+oW8fWJv4dI1xvXrINzk3I6mdw652dDjTmw0ejUQueTbRA2temEA9RyUSeqcZ4/+nra5W1ew
QNZmZk3X2g6sz6YzsTKE/XxvGKH3zMK0xBsfzP2ECCZzjirEldeNfNiDPwjxbbak2ojYFS9NEUIR
hjf9JMle+JKUSQgZDzzFuip5/69EDoJiFaOTRuslg2jjsy8gIinvnvREv7UjO53kPSufJ/RGKd/B
hBoy36GAx2dbeNY5w21ZriSdrV6hnOWh8KU27uJsSq4hfwYnIsvnBwAK4a3wau8EsdeSlCmLPtTg
+UGSZINZIqx4V+M3XmwmiXPrUJezI/oXYBcqi72ukWKfSkCOD21VFiTh8JluIqu69RrHefyJ3C1Q
z+JcC2zr49/cXXcG/NJ25KOzGPlQoZzPS6DOfmB5c/UDxRtIb7xFYFLt/bwxUY53n4YhXAy7rTOd
56RE+hs5MV1siQnXrKLbNi8RUWR2MtwDqHC+T9Kat2H8L3Kv6tHbr7SrOmAjtnMwehldelwvz27s
J3eZLquXxppol7SdLnuEUiGQ6xHsnIg/CvZ2Ochj5aNI7DEIXPh7Q25f4LmQZKa1U9nipkPUuB/Q
s+zoRRGpRAneSKAU7uMoBHZoE43zFFrxG0mTCBF7RirmkKC6pFl3O/LkYv0ghYk6dGRqu9OLknRN
u9qGBBAX1RFSVLvTPfbTuAZoH9JaIKGZ6uuYvcsXKQz7KkYVezI9gKybLJYfJF+hDWKI/MGQYEEN
NyAOw/fJLQfvKYPVc1EzmxRQKWjicHMWMaVFnWbKIjQl1880b/66TaK5+957dYa9idDQoP4apq7Q
b57F2PRaBXHlbamM2tNkDQTAkng3LCcmJ5WDvrDYjbXTfIs5kd40260LuQHTJvXYLDaO32Oe8GmL
hm4MQTo6CoxN29qR2A2Ja78ZpenWu6Zk2tezc9lUdJbPPejie+UYixxQddGjb9jexZva4lUCwPlA
tY2Zti7r4eiMhr3p0xz1LoPwiPvILE+5rBfOiSX7Yw9xcefXoli3iEjNLRg5t7zrUGMwIh7m+agc
cjx/cpQTSzLHCftqXo2xXd92XdjeBEWZn2G8BM9FP7FiZfRQlLy+Sr2RYR/fDqXdfSGcCx9NA9z+
PAmiBjGYtrCy/SF57RPD3NuE1q2DsauIeOjb6B5EdPlaax9CrGZwEjOYxqQwfkfws7Z9jicmBcOG
wcp4iUvZcFEcRg6oLa0ncCa23lpJa35ghksPdTahrRbMH3Z5ueyY60xS5rhGei57Xbnnn6Rn7B/J
Pm/D4AbeafsVVac+03kG17/Cn4kT9+Y7A+qhRJXrMNPFGTSl+DO0cT+xIWV9NFAcrJJUdKcoH/Iv
uBfm56SOGZhYY/I1KHWeb1s3MEj+juNT4PJu5TAMb+LBDvaGq/tsx5Clgq6MvSLeyMSqvyUhd/Am
JxGZaqJTZJn9wEs7OUVuPfH6pJTwrjz6ZWRybtvskwg03SpcmNMxAOV1GocpprYFPJ3IWY0bWWe0
w9ge5vs0cNLzrIhI2FgRtz2cU8JxYPOFYFWT5BVnByMedOmPMgrGdVF09T1tFI3n0AyYl3/BVpPV
WAwbS4CSmww4xayieaunHolH40zixSruMyw7c1YCr+xoQjd9oPNkTdsdv8sUOQJBuMoBbLBgrnmT
kq6oybq6KdORB0/l8CqKzl9rrMn3LBnmfYG0GHHYiI49H62bXkyY2Tq73Zoow28l1qVnIkfsrWJP
sUmxXcPdtLn9omBa+ynzSx7+Ym3nrv+wgHL2PiMB2izT3+YA8VGS19YllQg8YfXQuv+Aa+dpxKHf
o2JlUK62ZZVzaA2FcaHeNp4hJoNB6PKRJzpuIKV76Ji3XUie3KaJIxR3HTTXCC7hFYJndWJp75wn
5r773nVLTpFOUniV1mnsBDaLiqyqfWNk02PSdEW//snu1gUKgdVkJpKAxh8E73GZ49a94dzLQdEO
NtjwNsyaQ3NVDpV1ZaiMUkKXtXqHAcuasTed7P0/Ub4rSux+H0QmubZGmE3EBAiMmD+qZp2r6CgS
SnWvxhOKnoH54Kb0s2kk7MDzbsU4+1fFIAIQ5aSA6Kkr70vLM+6xAzbQPDohX/vGs2/z9J+A8M7W
xoszYIx2AlAd2DGNE7WMd3aLksIpj4GfZnqIlvD55N7wZPMS67LZOYrwXnBScI5CE6t45/biwQ+X
dDFCIba+C1McrIqk4c2qjTWjVu9sv9sw4Mt2chr1CqMaBXJAwNCpS0UID2UGjGVY7tZJSFdn7ZQd
etIwz8biaQaoDwneiFtjaxCzcD0SW36c2T+9p2HoPiMLbw5da/o3YTN/Az9AzUxGbHMT/YCWj3W/
iFnC2dtNDZE4lhVNL9gSmrdiNsRn0uiHuTX1/U+WeTJa+bTxcvi+qyJmXqw9DD3ndCrN2xCvmEY5
4c6C+ZdZnbtJUH4QuCtfGtRuHyZadl5BZHPc8CJGmoLeEUsNdenZrFKSzRPpHAB808Zj8Jd7ItDM
F/ThYm95oFysInjLykPuiHLT6gYudzQ1m7hMRhc/Zj00FNXjcMRy6j0imh/ucSxN91Sj/Wtauu2t
DBFcgtyksdlkJdbCtZ06FuPj1tyD189v8yLUe3TL1cdABsKu1kh9mhyzGYv26qTbOdiMcAV2AOtp
SkcMYhDJa01nwCDynLqucdvzDBcsyOZ2B0Gjei5jkuRXzgQmhgd42jSymzYhoV53tgits4Obe13k
YbtrzbY/ulh8Pzo/1UQrR8sAKol5fdAuFzYrKFg5U9xO+2nopj2D7ny37JGP1WBGN0QKZfvaWw6L
rElp8rChvxvT4vkVvfM26hxXAOPHjdP46HWIBvDuyLlwPmu7918Wt9D3SpvYT0I8mQePs36P8jbb
T8AFl57JObQo/neO6KyrwU+MR5mHam8MiKQ4lZPqYQ46464QefsiC2xBOrXmVQYvcfs/c2kqRhVF
gNvGj7/4MM+vKVGpmb0ZBO3oul9+LND/D6tdkQIIdvb/Wet6fm8KgJ3p+5+wmT9/6h9aV/WHlAgK
kHdy2Hu2g5zmH9xM5w8UmItgx1v+54cK9p/cTPUHajcENtR3eEL5qX9zM8Uf0rMW0KUlHP7BVf8b
rav4XesBLVMhQCAh1uf/ylaQQn/VV7itNCqPw2wrYeBMxXTjBumnUMVu6NKNx2YOn//Gdh/sOXut
cW6ufrlafyWnRFL7uwYCNKglpFB4vCQfavn3vyg8wkjas8tgeduV5S7kPFnLenQvWF9N/G4o3MdO
Cdre/gs5qtVRKS32jeeezbKrCa0T+dZIQB/GiXxPcknha1rFhhysyxg51qXCVrGGOJ+zjw/lPuoo
ZCR2cMZLOdsCz/9eerwgctzpu9p6iov/x9F5LTeOZEH0ixABb14JEPRGXq0XhLqlhTdVMAXg6/dw
XhjbMbPTEgkCt/JmnjTGP0ExfNDv4z09/odPKge8iY6IpXu3zEksmsuXOJWV+VmwvjAGWi0e5oJ6
PjLwjEeqrcOa8yZrs/zHpYxigaZ6bWueF84jkmWJ7NhiY7Ed6Rxg8D8TqFzj1MVPI9L04lqkoq3G
QNCYqtN/L7CRLdZQwT4hF271Ex105k9b7SX7DKhWfbXPK9vfOtk3qO406lxQDBRdDls5Fs+j42IT
VFC9iIzsGmqAjZJdAwfWd9e0KQTk4EYzsEPqGti8Td9pLLv0Ojh4T3g2d+GsL2eEUXvjGuA/OrcM
8YW1sbJyYghYvAm8VeAC1mxv9MaxdG6JgT9TVR0Q0hIKAYUjtPmB6vGuTpYSkKgeEwTlzptaCYPA
pBVsi351wrwyqWpHlygfAk1BV/XVxYIdOhXLqDG/PbD75E7PrKeK9NB6IwVhKgRT9DjXGPeJlUKQ
y/fU7yTujikiCtpcM3BBBa22J09SiDPbJKiIh5Mz+KJh4qqDvXCCYXkmA45rouEsknmWwhXdfGP1
inKv54gqjTvGEPgjSVZtSXeR3Z/4lzIPSUTI4SJz6ymoQOd3meoPnNvoGlK8x/pEFr2ftDPHEYBU
DB6p0VZHKY1v8uBUdtrWiKBBJ60r9Cp03Q+jFO+wa/eDWb13lh+XPcRPl/KAFfNzCdhBm/z/ZXly
toxCbMsyIZ7klMbBk1UXujk4NwTcq5sFlwIJFZ3N3iWt+U3k56S5+jfnVdGOZAjNA7xo3iUtNfld
8dvkpKqLiTc7rdwPAsIZ57RoDkiSj1p+p3qMM7jc41MAEKOH2JYK+qOd0zyD8zK6xAp1OtONmgWL
We3MZfyi9nar2+z4nW6i7qgyaNnEgDTV+aZOMBVMvfdvySmCKJfifbQIXbbFLlgSfp6SQpgVNgBW
h5/U1uLeYN+MwE2SmH0bgDkywTDXDp4vIwUEhZ+WsSqmde2vYyE51Y21ZYuA8SD/MITTnp1NGxTl
rlqDVzEMhGQ3tUUnUA7yKzL5feB1b2pGbeqW4lWMR1GQfXYn+2foqS2uTZQGvKqAVlDYBQ1laFba
3oKUykHSxxTizBHlcT9zrt7MzChgaHJ68rVtv9J6vdYGYiiX4E1/vAhT7BPqGmu5jkcmLA9IL/0L
4Aiuk9PEWXIwZzJXvddKTkaIfGSz98EHLZ+hhDV59PX83LV9/2SaVv9U5Aw9JooQHmHC7xaFOXtq
4knmECm2ynp47sTFkrl/Rf1AG68qxbuIQ2mcRxWTUQI+587vCVSyY+ZU/8aaUCMpYQoJKhMwWqtP
qIqVDMty+i29taTYsqFCCdWEk9TGfKA3nIVYv/EP07wdOWPbnh8DXq4Du0ry4KDX02WZl+Uu5fyr
FD0gTZG3sdcLJ3L4kx1AYXILQsQTpnMLg/mri/BcBxmglbWnQVw4QCYGiua4c/t4Xi6zuEqpBc95
sutw/OySAs/tIlW5o9+MeAA249jIOU4GqbGnzBHpeqntsPS+8oyaSQCI7Q0gYIUm7qWH2nYol9LT
rbSH6mltPXml2gflAs7QCacuUAhZnrTZvSPjPHgx2pMIVndfzYEIWWu8DNKcn7LuexxEu6cJ8sHG
coNt12npRSuD/mQq7dhx84wzvmpRYA5h4zfFE6v9as9JvjuMafES9KMBOxA132y8Kyd8Yqsurdma
S59v56TMwm7enT3Rd2fn8VJwx6/rLH0yJSiZpL6SmiI/xUkX0hgLEQ4TVKMuH/7MAd/wxnc0MBUq
3RTH+nnin2yIsOfnyUuSN5NLZdMbSbHHHvGiukl7xnV/9L3SCVvRY7tDMjpg+/XCpAqw6zuyPRKG
Sz7yRu4msGKB0/5xZjUgLgX51tQ6gxosW746I5wuhI9e9dPWXKmyRUCn9/3AWFpel7qqcSJ22bY0
tOES0L/d6slZky1x2Lxv8xOB5hO9LuGC9fpfs5RHLZ2epV4bH74SL0FnfhJMXA+gqL2nijjLOlvm
jcxD3M70XlsSHtj8ihEAd7njDjE+AWBidU60vBxOS8sJSk97neWPVxAmpT6WvEEHzrGsIE3XAChc
WrjH3h5iTlsTqg0vpMoWBMfIZ7cUJw90bqJxviln9yP1G/e16wjjF/Yb9xvjlV4MEE4dNLk/HtU+
O6dY4BmmJblZedELLEeTHvzhHIkmzHG4Ngwn1nNTXmztF0WMduG8vfqz0yAmNgdtWH8MCNzbuXFc
OG75U+qatIOk9daGi7OB4zMBT7ONHRnQ2va/6DOLViwIt8S2XiyOVHeHRSbns4rJpco/PHuNfK7K
ul7UM9iZDa0CK+C0+RmkYHEijtrtkx6zguMtxmmarGVDFx99Rlg1L9gDQzXp4472bBHrw+pvrREA
cl1U53a8UERErTLk5vc5IKBrLQ8TRk9pUypGCAxW+01q/2TY3fgaeIMR6UZRRtUkqLp8vCyWSd1w
DhphzJpLY0wWuei96uz+iDf7KYEC8Zk+vkyUsJ8Q3X/8eREntFRxoiBsb62dcwD+IS4lUv6lr7/Z
bi5bE3RpjEC7Q5NzbqLndk57U32aMXXDa3a7y9ou/xoWA1vp8+/XpBhxv0JU8EoNqcBJCT+6KXMA
bpdbDVANs6tpafY2SHBSlCNimQ3tnNXP1pEW5roq98GzZMu+n2x7m8nEY50yAt4kO3QM+MQ2gKHG
3Zg7+rY1ZU6nGdsZTVKeqTSfkZhCw7D2O59QLI70rul+beSMJ5NLgH0sfMNqzo0dIVs71DU4AWaR
rrDy2idzMoZTshTWXq0LGz09OIJXXTdSU27UBeUvRfdi5+vvRTnWb9pFqiB4LbSVPJi/cMIOEm6d
5QIoy3Nelmydzq29dsysjR+OKyjW0tCn/Zx11xmu4CtNsFUo8IK8YYz8aGym2oK4UFgYcj62ZflM
wX0WjRNcotWZgLYiuPS2651hKrxhnoT9UEq5swIcX+w1LXRfvDaDzS/nAuoJlzZn6u9Btjt6gjXb
/VHO9yIrgS2lJy4vzq5nZ2emYkG/7qNiiWdO1PjMvpb/KDnGucqYWn3i75cHy0rGLY6NqePBSSjY
uSQrab9eUyxMU+eEPcK8Kv2TYkT1kg+aRjFPetO0xdwNlhe8F2vL7l0CVmoc9dfh4g413TT/8uWj
c8Bt/xhKHZo0mM6Wly07uVCFTZ3T9Nznc1R7tJNp3GnI7Pasw0drYotb2hFkVjzewkqefK1hOPJ5
j9rEmGLAUXctxaisFxPOOxw7Rw1jOFiHQ1tpr9Pg6/tZ140dUgwxf5bnZNP6F72S472zZViRd9hS
4psCiC2ulsljYiTm+Dy2VCiVVNvr7HOiEpwoovXDOjbUY2hYq/62Vz/Ff41dFPudGi+E3KIf7fW3
RAFF2F9fgil5U7SMHcoKWyjTULNxnUC75utQhDaOElJxPTtxwm8nAG9bL1BraNvzujWkRYuH3o28
Y2l5GUr9ZLcwzXOB7z2F7qNz9W5rtPEws0t5SnRPnIosdbb9wE4loVlsO7pcZ0a29OelVN+ewSWf
F0GstV5wyliPXEkOJtei5j6SeMjB1JofUu594axsTm2ECcPFaoujNi1nYc7y/RG/ctvhKIUxHYgZ
Xlqs2LtiTY23FZxfpFSmM+Kiez/MtoiDJ5Cr5WVqOQ5MTsKcmAGQ1Y0JtU9mHo4mQ2399jQLZ9yS
MSi26/ovsV35QrKSY2BnA1QGABhP2Qoub4SAaFJsvM1657WT7DCQEI98LiP4yeCf9SpHxY8D3V8T
qb0HH0HRT7VUt9k8deIV0V7bBnon9wG7oI1hJum9pgdhO3srA92kAH/lGZv0R99aonjkp3BnI9/P
8qekZ39mFt/uSM+5wLa7C8aKenUork9e596zdrBuy0AvZZIxsNcsdM596tOpQaJkOxXaeOt1K9uz
1RKs5CwDKR0XLWOYemnQTGg7n9UR3X3F0amq3cTCnkBCPLZlckYU8y7W2qzbuRYSi7NhXHkehx1u
hbtnD9Zx6BYWmpqQW7yt6uB5VxCSxYmvH92dqjmOsHw3fJ2Pk13Aoejyzzp397noxrh2xvSgA8nc
JMg0ROy8dO96wVFAlD6vAPvB0OhrvPiD8dGO60GukJGVAyYZOwkd7h5ECO4j8mnOPzrXty89l9mc
Dua7oolhqT3xIxzvxUqLrWzW/jKtpjxToP1pOKZ20JR4X0CVHPo0L0M5jv5R80s6D/LglozpGrbM
djiK3N+grs1fTbwui3VOTc27JVxyL8BmvrIlKGlsyP90dWUeMad+aYj4R8OYjMcJ1qfkttQO5mD/
Ig58TVnK6M1+jJ43v7hmVVlGs/Ke+OG8Q0siP+jUsw2V9dnjFOJV9jOnzI05eJT4TtLZ2bpfPCPS
p/GKa57pgEXZZIgD6U7yqkN7STIR7Pze9E/tWqT7LreIZHrowbaVMk2QEN2ZGNPi0p7zrUYmUa7E
HQBO5dsyr9l4YBh63Km/Z8wHe57Q58BLq5MOZ+oyDeKXPeLHJDTnaQRo9SQ6VoHYvLe5oDzBGbjX
FNxIiqztzp2WvZocEy9s9E0+VO5AjTG/ua3atbY3sH/Oxx2r8iRSyZifav4zsVq7HzAmzX0xJAEV
VkAuJSw7vCb9m/RmEhLzrmTE2zVjabynblWGVqsN2GkIpPZUa73XZB9KE+3d0jgHcWP29+bEYWFq
Ukh7QCQ/69l7HfAUYyiwbxWYj9NAmBtIn3ciWnfPwdsdMQxtBjpk+dYD9cXcXsZVmdWnnJW55wGT
6B4ST8G+80jeqd+n0zBwEH+0Z6crJrb6ZxjM7pu/fVOQ0v5HD/SxEEV6dauKbzeD0a4tGBsX3wmF
Wp2L25uvKxUTT07jfc5GSdwHVgwG9GylAdbHapZkdxTA5i+xESAPPdsPY27Yu/rZHUuQhoxtHats
PlamOiUFQzMIt1gGjXVIi+y6gAtCNRc2NqdB0J4CM4ToxWMXu0bDwvedIs2ozIefnkLROF/YiPuc
bDU+yBTwcOGmcWV2zSsgU3wFyxrVmfjykbNpsTFy0hUeYZJxulPndTUoKdyIXHxUHn9w0u/ZQBSH
2sr2Os8jzamSS7pV3EjTgp0ydpx89sNpqK3TgkEXlW0dY0M5Lr7p6c3XbMZVJ3CtyFeUvyMNaSQG
UhyWvfgf3Rz9DhjLzdBc+/ZAiPCs5KwMLzM/D171PeJAO8vJ7K422oDfNZQiUyJrzU0VDsp2tgX/
6a3UmHs6bynOIutfXLYZBxY2yZVAa0zMalf13UvGNvDSKfUvJ0f6lhoXN8Wx6KpipntEHvKpwEkh
seU5E1Zeb06vtt29N0A0QwC9EKE7dXVZER2MvgBO2L3adna1m+RHzXjORJay3rXd3eD2xbbXWRya
lau2CdakUDd7Ho5+lu01Of8j2t/cxHDnrtvxVDnQen8GyKQx5+DhgiNQxZaFj3wql2/cS01k9fLZ
M8TPILwHQ7+FWO351yxv/HM6G7+pmodtBTZzqCrYmIJBuuMxEqyVH89GT6VkIXFwZUF5r3viRy0B
t1AJsz+BRQhJziJQt0S6O8oOOUv7tLiVa/FpuelZE4GPBdQoYz+QFJzKOfjU8EJGQi+0ow/sc9vj
jDlS9FTjWQ7yHZTqKqKxMKFFDOcKjqzHXk2zd8gjPMvy5Wrggr8RDnNCZlH/aXFYErq4ui6FN3Jm
b4sfH3ILrr7y7vJt/iu4pFgfnk1WAZtBWikaSnkU1C2/TutycGgXDYHSahedkibLBoLXui6apOg5
cdvLEVdsmPvlitnVhSxV8ggfu1c12nQaSyqMWrd48ow3W5+alykpt0BbylCMDCkt0/feBIRA6/Us
TXe3eEBWCj9zLlNiEeQAPLmRL7n3GKvyFOfmApxL/a/3obWnKvjxu3yPM9rhAFRw8RKVMWvxm2bp
fK77Mfb15G+Vj/gTh+kTXZdknJLBsV8WPMENhmFIEktY5CYkJ9iNceK33B19h5sDp8aLgvdboKym
XiHv5Ox3oPQ4LuWLx+80DvwklAPbuO1RrSayJ3i0Ih0zSEwHowqLXt5ZYtLrALaJ5oKu3oHlxEJF
xRBBSEwyhG/GKM3oAjLh2za4FPZ1sb7UhpOdeNPSXQWEZoObtj7/91Jk3LHlLA6DIY0DBeHzNseR
zTf/S8nVugd6EbfC0E55o47ZWp58A60uMwMOPKqdoqkgzbM2m3JsqNFpNXxi+kKrjhl8ug0Kh7ca
wznjDB1jB6KiWPOza7Z0Om/A+AHU5rVY1ue8qdedmFiuYFoNYm8eIruHTs2kbF4hKgE4TDxFyo0/
DrL2NuQCePSlKZC0RN8+WjFvBH4+2It0+4qclEg1lsKOfnAEFHvXgjFBtayju/8GPu9Y2pM4ZEt7
pMQ436ymWV/Joeucl61zsbK39jsjOwpPNac+IElKsiW9rPOIZusOyXUabG+bcld5agSobzEY9WF2
vE/sMepGN5A4tmnzYoqJu6QBu91tU/WCSL5s3fRij4azw6PZ3joKulER9avKxu9gHZx4oJgi1m1K
IQi88Bm41a2vxiaaZ/J8vWe395S7liab4JoCqOVb0n3B1wzu1HFVLIlbuSvNxdA2OqGZyKLVI5Hr
ucDtz+HO4vi4aNxdcOlvICWut9Jhv8EiRO3MYzW28p9cSXV3VXrRm954cfF8RrL180NXrvMG3w/G
r3FqY3SEEZZS2kY5j2DHSZNf5Y3ftpai+Y4tfz1GyRisGmO8BYivc23vlNdAAfEs1Pc5Mf4Vc7/c
02CUqLblJ3mcmg4Iipxp1HaeSr61ZrP40bhYN/xP37XfXIPG3Im5SUJL5W/6onNkazmfWXDhMdVs
3LoHOLoi2C5DvskEmQs+JGngHltdD6AphOYZhMPWSvoVuhWZQdB19FSYsWU2X5VmWrFbQM92Ar6q
ObAtIueA1ca6iAyr+u4mwsP0U+xSeHYrKVOEJuCH5dT4pz7lVk3FlUtkbbLBdtiflci8C9JPOOmG
9apXzjaoZgwFTW1vyP3ByB3BkTcp2JYczhUTCzC1riROUQy9OFY6BnydOwotWdU+7bn405VNUa3X
GN6yrMVeGTT3ZqogrI7zR+s7nEMCMoh6mg+vGFmdmAoQDVqfdU98NR4U8epjbfr/sLdZJ2TMjXSn
7milhPswpjQL2m7lndjY91dmjvl1yY89XJHdyl/Jck08+z54zkk+kMw+26ZiaopDQVP8hW7ijOCb
JZ8r17Y3Wbl+TI7bvNZNcrISd1939RgHri1iur7R8JIRqmjCHsdSytmARZFHPdDlEUw4ayD04kjD
JxLZHrZaxaONDYt2UGXRxq07aKfUpKKgZkEBalp/DwQGBS7Ia698uNyiOBBHXt/yPAmx9TwqImuf
A6qtXn0SOeOC9IbK/LIalhYWQevHmQRjJrx1l7giIqQzbWGajc+zbe9zQ8obHSIQOxw8VnUVxJhQ
ykNFPm+hsu8E+HNfqpKHTmWaZyZM4zT0P90M3K037p1gaTtWhvMR8LTf9GqQyD85M/bMQEq4EURH
hg89SLt7wBxTDBRA5Doh9AK8D/qrxtAu8mhkPQkrDT8Tu5SKnI7mHTMqQz1EAChQ+QmwHyeSXt5y
bDluYc7XmWvcUl3BDY50cAV29bYG/RU7qb/lnazovs7hR5fBCeOlvzXgYmwy3IJHRxdfKYLurk9U
GRk97HGLtU5H7BPdXF0HPX9OxaR9eoTuoUXmHafhzB2eSlLtw+xvktYfjnZteBE66FWIXgG/IcRO
TtDZpZIYbJ9ZeYiTsY4Lh0hIrrphpwHyJEkLErHSOeauA1ZWjTAoV/Rn7xmSvauu7pnJ5dV51k7n
LnFpSnbcZa2OllvPjFJd++3KQzqpeqdkvUao9NhmdU1dUQ4XbPSf8DT7V6bhKX7E7NiC/a3W2j77
bDkfjSh6WDaCPumFeXVw7tVodO/rfJw8q4jTdh2uDwm3KBtuhaaX7b1pXGOAh9A2qzruEs98RMFb
Ql5mxpIikM+Ym//VhcGtwRqerdnSwKrqAOB99dZnzXjFCGazqjd3ST+aURXgbPQzQyAm6Hq2M8X4
ZTrAbLnxMp35Zb4zaerAuhwcVWqX+9ZoKNHMrW010TJYW6241eOX4Q3HEbAcCJ7aOM/ju+IwfGEy
Z/3L04ZS+EKDjzqhE/QZoHDDjhNk85z5B4dtCvCBg3JXuNN7vViYoVzr3dKLo8qh0CBs4aZfAtRI
6bjRUox5TBsJMXOxaLHb6EXkSXbZOBmr4zqyQa9N50QN86GqaI4Z8GGxawgifUh3nmY8FX76DQTy
sJZDh8uojs3GwP9kvRKn6TllkpqtdPcJnQjJTnKOesx0iexeNO789cKuBWg9H93ZSAvWOZN/rDT/
mXX3a13o9345itpgL5V2CwcK1n4smTg5yw0zuRfnfkFw3sMnYVKQYwPnHaT6H5pQxsJOKooASdR5
Q3pE5bSB+BVjqALzM+uIf0BQ8Hgj2CukJsJuCa0qwYseqjl8XU0OXiZdWsc0d//njDNtjLbY1X55
EStfyRRDq1iPpFUJFyQgJJnUN2XNDjErirPZ9ufRpSwsYb8oJhvKd/Xjaha7Z48IjoefmkwSQnOX
f/V8+BzWO5wAFWXoJghul89bXxDWJ7Wf18JgT3rrrPxfb1m32ZptcpqA9zUNibPpODBl3M5zHqqr
of5XNytdjj0tVmP6a2oqgPTU/LV19We10DKFy/DlYjLn2rItDrtzjpugy1+XSUWPIs2QNgp4hev8
ZffOha5THLml2aPv7mF3g9GucCcXzvI2pnSVdsNDn6O4HarIqWSX4YPHyAD/hr3LzdtOLpVNfiuo
8ZVQaFBsjU5wi60OABsErt6CNlhfI+U+nT2o57oam13GUwrPbugPIyMjm6wlde+CZEy96s6pszxG
MX/j8AU9NtaIDR2dNNF/9Dw1w3LG+0xr1M7oJpx6DvdrZJyMsFvou/aF0rcfT29UmNqU17hBT1bX
si62uHWTZGCUHAzrlUREX3tYfIdpCo1qi9EOpwamh4r1c+hMebabqCMy+0KjwSAtd0Qt2EDZYogX
5gA45o3ChMf8v3GgzBGKSuZdIFpOzCX1FVnDtl4i3I1OYLCjlCPDnYhoKM4i0LjVE+ASwbFA5SF1
NNA7dP3mZsV4qR3XCNtsaiIGlBJytz6dusklqq1G0N3rNe/8i9O53t/WJtzKW87abboOa/2KA8T4
rB5mgKIjLUaDRlxgzCPLYk0oes2+Bs871Y1HcgWG5qRLa6tIMiLLD+Np+OuTf4k1sqbbCfYXxmZq
Pavhz4qjdSPldeYOeiYVUG1tg56DvkSTswZF4i0vbkBEplhYenkecqyeo4WzEHH2xrRSUkCKapjj
XVUAOd69vr4P1YKnvrUPksTJrkuA1KiUMJ0kp8yXqv5Xic65oqDvvbbn8UWmJqbVnj1NEDxRACuP
Vvaox21olaWAoLi2Xhb5k0+LKoeaiM2fdxKPl1l4G7fPDtoEiq0XhA/nBGJZt1Ti/GjpAC/ac4Vh
y5AsRH2Fx9IoDfusFm45Ab3DcdkFwwU39jXTrHHnm0DXK7kUp3wRJC8LLjH2KsNvWp49yEs/dmbw
1c1n9Tw2zYwR1bcOluy54eO/wT7zgVeyPlHLUJ+G0uoPfWndBQ7Xk0qmP1TBtWdfI0F/JT7r7SvE
tMtcre22uUBsSQ/gTImr2N6F3OUat+qRhVzo1zM3VS/mCPGnvaS19eSQlFhIpv4ygZK6niV06Xbd
PkLUpa3qiHvS8tXZ36Y+/GrNUvHoVC1m1AV9WTfeA4dyjLnX15MwDblpHsHa2ewe0FQGptVO19jK
V6quTBOKhlN/1ln/jC3+D9ZYX2x4sN0Sth8viVtHSvd/Z1VUH4VBIj13uy9s1CXoPDO9WKTUw1Ub
+2MdPOwmWfHWlEFxLpe6PDPYv5mJssL0kWAAgjKFHavIc6417j6FDB8BcaGzpdadnZP7J4D9DKA0
7jk5GUHMd7BMipzncUUuFCsVGXen+mVkovE3R/10uGTDoS3zbVN3weW/F0KzwYWGF76HIsJL1J3o
cJmPLF03A8T+Qu+fkbbdl85zO1o6wKMb1O8Ntv7sDndbWFzLukePY/Bq9WxhSZ3WV4Vnh1X8iPAg
tBPBm1uPOnywKB3YExuhmIxAj8OK7UIh3sLJjz15I4UP0ceGdk/5y9Z4bOsXW8oDO98P9pHtPoXx
ELGIwkEilrtjCmgxpfeupa06j0CUjioRV61etx7MB5zc07uPy2vbV6RtdI9owATdgw3eVLOh3wwj
O/SqKHvMBTORk7TBl/SAMHSCuw+J5PKx2g7m4amTsvqqPHA+3pJuhQf5U8OLfWmK8mcelgOpHHtL
lYd+1VuwQ2QIyqheXJ7mFbyTsm/Ge+tBusXRG4mMemx9qfyriS5IisK49E4buRTdsT7GQtmjkKPe
tEmkYYw+BJRsh1PD7lKfPWvvjp1Gech8qTstPQVNm52yntx0YHCFj64M/eXMmTh7E4X7gykHev5s
vxc0Y22Rsw2cldn01CzqqdSKiRzNpiS+faeCqH2aFExFL/BXloNF+6St+YLk2rvRnB7Ykg7vNcVO
d2MYPvCCMdrZxBZnIqAb6jm+2L3XMZ+RhnW97LYN2YZr2dQv45wgt1tJcQDiirWBbSgYKbVZOvW7
5IP469njqSgW+2BPatgtQXcN2FryQJHj3rDRJKRyrgSkLsp3wdhNGUWKPMS2xMZEuCBtHzqTdpXS
IA+UQEDnabN3WS8c/3uhzfvhEKzcHSo7W32v2RVsq6KVVUDU4TDZL9ivVZ/XzB+Ieob7meiUg4y+
9Us6kOdhQJVQkk6XsbKPpj1aeL70Yw/wMZZ+4HMnaCW7UfBeWkc4tqawJMqmvGOr7f0xhRnwVWTS
9Dp8kbq9vro9oIIpGX5d3K2buk3rvUGknpGWQDUgEjZNYAjDeljvrrVQFEV+hwPHo1TyQFPFu5/Q
ahVkOlbHzNA3ymZeVIP7uSzwXacUjL7Vf4l0QNZJYB44afDXJUtCfQZdBdjvlHoucp2nMF+HyFpY
HGPSjR8SUvDoeIDO02HIbyDRT4lGNAOSDQ7cTVaJa1OYRajVrLqV7/zV0Syjuh3eE1O/O49asYUW
7dkW76423DWfAlDN0w78f4xTg8yTS/GWLfo9kNSyeOvIr/bQ+Rd93a4ZMNCgLJ4d3GuGObxq6IIb
b6Egz8dfjBFgcXaDKKcQq2GcLPId65oRji2QeY6MJzBiNw8lckfMB2Nl5JhD8oJwN9wqxzsC2PkB
qPOxUqs2Vct+bu1vdIuXhdYzXAamhReY2lATKkzYOLz3w2ze//sB6XoFjOIT2e/sO5PAX9Hk79Rk
nM1+vibTHKVG8GfKuHECJFhfRJV81DaWAla17J+SHbAejLN8kkHDqgVnk9x4TXeEntfctOre8dRY
fI8HbdeRa+OAG9NK6l36DnxVAfYXDMoAqnUsXwqXK0r3Oe7qInhC5Tuu3uhiLpPoQKvYiVLx7FoI
DP73QbbD468q81ijLw5uvHM1Hj4TAhb5zp7a6oo6EsE+ddBciZIrB694oOGRS4mu92Mf+3lvoAF8
STv39tj7orwEXZiL6d9CiVYq6je+Uscmp3cVCZHfMedU3bdtZFVJSR/p/DhfMdlkvAFlHfzNOjyi
mT2jHbOTiTo5h9ImwEEOzghZ3cptwLkUR1VOF44sz7MhXvhp1X5ay30xB+vTvFh/k162Byn1A+ZS
gjN6QpVeVlFcmCTDFSncYV8bzBFOZe2MFdwOiS3ze45qDKsxCxDySb438oO2DXUwUucGqX2HP+lZ
K5ikxmpZN2XiLcwZ83KBfzpvKc1zNjDp6kczMQ2MPHI3QNzxoBtOBR7Jg8UueGdkwZXSKRePSNKK
U9pi0QGCHPO8WSONSyaEihEwNPFNHytuCh53XseamGtcb28BRT3WDxteXrMy4WbViMygybckAz5R
KWLVtAbmw/jk1nmw6+caUXGiGm5g0jnYLf0mIzbCpkVsrlKMwaJNitt/LxQ7lbdhnP9AOEsi3Zl+
xq7D7azqLG6rQVwnFv5Hu7RwiwgfFdNngZRIf+cbz00VlOeG5eKZfpvXwHT8Q2u407Hngqz04r0d
eryBwtVw6PEezOwV/8/ame3WjW1Z9lcK+c4LtnuTQGU+HB6evpMsq/ELYdky+77n19fYvglk3gIK
qALqRXAgwg75iM1ea845ZpmO6ZOt/4r1vtvXsDhhcaFmoyw/sZh/VX0v16ir945urPeC9B9m4Z3+
FK9skQtviGjADAnRqeqdyCjkNudU325MeIh+DKVoZ/31ecKRTd3uVdbjtM9CRt0hblDfCvkIPcvZ
892sDF1Ggn3doYrWZd5YYlUQS4fRlWMIlji9hcNfGN/7UUZ3/NcdZjaWTFbpPeIpXOFdAe/LG54y
FAFtpdV351A23ApRc7PCFazjyBoF3iJlV1ltneNc6w/WQGqUQ747RhQptNFvc2LscvsE43OeULhd
GhNzvfhDxYB9SmXzfWBav6wtFYY18NIzDixYPKLsD+yw6iMCGk6mng8vM8p0G7oUppAHUotKKuV4
m5wonMXvG/c70wFt20rviWfuck5WWESjVlAfy2vOgICBLyW+5ZXNOzVyJS9V4o1El3d4JHvsbGt7
G8OSPkotajajXJ9CinieoqSLzlOfaZtobvVAmyPvAGIl99duzm+Otx57NHTfoiJYAwDdUPMZAm0b
LWAfZLJBooUIOi2LB1ckw1bio9+zQe+IMmPJN9aKBkKy+oeQI/iG86uL07rvT6OR9ScaBqRvAA0L
eD3Ou5lFdtCyUSkAyOwonJoPLHMxadTpfY4deqQabCaliasNx3XyHLpJvldGeTMmFd+NWCHAVlSn
v79yO9c71tWOZUaH/Znpji+lPJh4XjGtFl/Mzg2uGLpEBqm3NxRDki22fqgk5TFuIsTGRYo6WSFs
CCM6zO4oTqTHJJisTAC+KIZLP+ivGf6FTWoUUWA1dO6tCuRlZIWLy+y16HPgQ9miBTmcoqPdTdST
YAbeIIBbD4NPf9Fn7ULUpN+GM2l4Gf5yUkysVVqP7M2WLdQ5vCFsoOF89P0x95afA/ME9TDZBfRG
4fc9AfFYl9O2KIzPKVt+QDXTry42S5mvQWnQ5uBNA7WcixUF8RR319TqNhzTqkOVNPR8tAYhkrCm
h9teoYA/JqewX4wUI/8MvC6YJ/2R0hl4wn5OZsnlh0Y2ss/GqytKMCltXR8cl0VNwor13A3JO7f+
SHDm3KsvVWdpp7//SMrkyjknOjkjnsywwWuepcCs4pBu+E45A12K/Dq2+NI8/Q01/f/OwV2TXy3Y
4j/9/1R/8q+qXtoEkMt//M9/+af9V3X7WXx1//t/9C+/p/uPv/86+qq2pNH+5R+Ckhfl8jR8tcvz
Vzfk//zz//O//L/9l//j6++f8rLUX//+bz9/F4lSEfo2+dX/99ybjTkYqO7/OS13/RnTDNHFffsv
ebn//H3/zMu5+j88SDDk22yyKq7j/VdezvyHsD2Pxi2biggD4O5/dUOY/9BNhzYSOiWg8rseMbeu
4gX17/9mOP8QhuN4yLemKSg8+H/qhrCdv4m4/05HhijDvGhYluUywttSYYT/W16NVnaXKm9tDgT9
Xz4Meg8sJl8mXmb//NKlacap395jEc2OWd0/RW5RXETSf09mHhiYhVM8GJucQtNnIyUb05nkkSNp
XE2nClxS7zdBSeo2cWgInAzTdxGKH3wAhm/qXo5zv2XwV2NhpQbEXI2KOBWPBbNjqIbIWo2T5gRa
PaYEvqfg+4ezjE9dszqnHg7RPmYeLdVg2qgRdXHXTyB73blOaWZs6IaK7eIEViALDDXi9mrY9dTY
y5b1FehRd29rHfJMdwspgj2lPDwvFq1KGDLco5gMBunIZisHd2JAAD1Ipm2Sze3RVAM4EQI3mNVQ
LovZ3VHNio2zp+4RP+d4tawJTJ1MdmllpoeMFscjE9y9V0P/qMb/mT0A8fLiZqvVQE6oR60KHLU0
kP0jGlgiKOsMG1i/UesFTS0aJrVyGLTfORsIiojnU/13KdFsI5uzNmUE3rVS24u/XzAkJoFQaw1N
LTjweZo7cmZfhVp+IBarHSQLEceZE7Iw/ESL3ELHYG0i2J+EhCr35IeB9KrlSqrWLDQiOJc1FiMB
qyG8DUikfsNeJlULmkKtamZ2Nvnf5Y1a45hqoTNiwLtG5Oy3a101P2h/2xu0XL1NPdkAqjpMo0++
zfZ4R/fwCBC45UeYDs99U5bvQ2Tv2xzZyRrKFWHUJWq9TO5u1fX6qVbLqEmtpVy1oOK6eu3VympQ
y6tQrbEM9lnMNJNab6Vq0eUaLpPlsAZhxMRHZwN7SHuhtZmjfuk86ZZRXWeT+UVA7ckLfV+zU0vU
cq1ly0b0mIc4XcLH6rqoNZyjOfJaObo8/CDRxBkNazvFoMuHcAsI/qnzcBqtQ3Bmx1dalPmAYHoL
6Ygka9fcUbVs3LDDvI9Rlp4pdLU31qDXv6dezS/DV1HXUL+qgd7MVqbnbJ1YNubasJ8r59ZV5XCd
a85Ns1pOmmpN6amFZce1WakVps4uc1JLzUatNxe16OzVyhO4XXOSbEH7CESjmOVZV19oV8WJUlEk
XXLml2qNyvDqkdwDDGVVXXtapHyK1do1VwtYoVaxOTvZTC1ne7a0jVrXciFxz6gVbqOWucyjHEY4
+gn2vKNa+MZsfgu1Ai7UMliyFe7VenhmECJmEGYXZxHjjl/c25movjtLeZwKTg+CntzA0AuN3OCN
iD35L23pP9xJ/klDFRFgVS3V0rr7LNQKe1TL7EGttcGO0JqWLjhRzfnogDRElJ/eLR4dG8KJPDr+
rsjZlQu1NO/YnmfAN2+zKEawLtHGoE3sc0nCq+ndxsU1PowlbvaD2sYj9WS7Um3oc7Wrd9TWfmR9
v6o9fqk2+oSCGjKmbPl5WcTohs0WewMHIaUFcLJqcB+ChF0lOsE8QMwvc5a4SkXo/woKFMFNZH5Q
GXKlNxhKeSDqle0tpUYQQdpxQoj3wD97X6sc7dIhXixVsCoto1eqBojWCcwDR24wB8txMu6gne0r
WDQwPVxjZYbaWxfxV6aLq0FzmK+7okcNdEhgjO8Qo/ZsTBXRCL1lRXhZEGBWjIN5pcUnEbqsKVm2
up5zThp5WBFvKkQcT6k5ntJ1kuZZh+awL0XxZIrpIvBkcHFbyMOwkxMdG47WXmalFjlk7SiYxs8S
1TfdQOIykJABpaAy5c7BVaqThfxkrN1Lr/SoBGFKtKhreSeMbYG3oZXd1sRIgCbmXAdkLVPpW6ZS
umYkrwTpa0ICs5QWZg7nTmljNSLZotQyC9mMUMynoXQ0s0i/YM5tzAgTzjiuf5ZEU1KvtiWYzBqA
8sZC6XIegvCGMoJ73uW/muQ+KQWPLStjOqLegrhXKZEPsU94GdVpSv/jqYTDeT6MeVET3AS3Jugf
Ywj+jdTDhxcCt6A1Z2cgLOKPTy8pUiMAkU3/V3vElMgOeD5Nxq1JcMzmyJQSudJWuqUWiz+GUjKJ
WyUbON+gphg2EqV3YnXfuUoBzTgB853bYLpaB0ZdRVE3DbBbzYtPsFDyzZIi6rVLGJN8Xf+MWKQ3
idJcp+azcQHoOISCqKlGUaN6hwCne2uUYlv/1W4XKLH6Y0LSnaV4rjzmALBgftpeRqTfXGnAIWLw
pFThAnkYorJNHx16HsIxAUHsXX3LQyIyXoZqfViwjiyvBkaUGscE+VkgQ6/I0bXSpSOlUGdI1QOS
NRZU57ywWsyUmi2Urr2UTrqtuDdw6SeWv4zs2RWrbltjWnyOQvSvyR67Q5oTbK5L+7WYSbEoLV0g
qltKXY+Vzo4p8mjDQGHDmf6QDZGIyW60XaT0eRBg5W1Umv1ETFFp+HSfDmewGXi0fuRK5c+U3u8h
/JfKATAqL4BQVUshbQhENpN9YrY5vvM1PPMS+1EqN4H3T2OB8hiA+6O+C9tBpfwHvXIiYBH6rilv
gq1cCqXyK5QYF0IMDI1yMijJlDc/7oZG+RyyBiQCLVkbSHwEBbjqDpnyReQYJAjB9OhMeCb0+VQo
D8XgPGblqciVu0IPIwP6KILKXE82LQTFpzm6H9jHcWUYc/cyuO/VHIOui5uZpAoejlG5OabJKvaJ
foyp9/y5SkAsJXunU2rJn/pQiKuXOXtjUOdIR5seesGinvPi+6hcJAt2kkz5SmrlMIFnSme8cp0k
yn9iMkntskxS0qRb7ExD7HlRMtGa63DZJm6Fo1hI1vr4WqRyuIDlFzGOl0R5X7gwMMJohETfQTQ/
MwveKuWV6Wfc1TPLLAoxia6hXe8F1hpF5DqZym1jFZobZHZPLoewD1hXonL54hLeGG5OZyf3WQDw
JSyVnvpC9zkqLzfh4OEtrPbuor+y5k7OJj/ysxfuIvZKiFMzI25OHRKUe2Bk1phsR7fX9sYoscFq
9Ru4+/kxm1iNtLZ+YIiibBQX0thhBSjNIvY7SV8Rn8+8MVntvbH3w8EePQHL0PeO/C362jhHUjMv
utWNRw/706p8UAWGKG1ws6ORdN6uMKJtgSk8SDr4PuhNh+qvo0p5qzxlssqMfT92JTcEGWJ8fpjr
Md18C0m6ZBxRzSTHfub07l6v5nJLftHHWqh/9yw1PxThpRq7mzMtFbuHRecew5ihIIlVYeEO09Xe
wYtOtJC6flVSA9vSFgPZtmFxUCcwgdnXnmx1EEkbBe5UTrRWedLwCQ/cn1qzI6cL3rl1D8hVallW
vSAzvTmqdCqr0+45AjuJ2x3vW6JccKtU1j4+F6hSeOQazHLLX9ec8s/NyQniyPQyTXzXJewFhGZs
K5N8VOI7unl98vimauXKy7HnUVuPTy8DP0fY+UElmbYdlJtvVb4+Tzn8SuX1w1byBmkZ919VVY+S
ZmxgU3gDYRA22zExL2zocosrj23VfdA58ESxftDj2QvWRju6mIkfpYMVVnYkyfFCX+Gkiee5R/9K
67tVm63fVV9tj5l2Rgnzo1fGJes2zcWpJ9Z4XSJO4nS7YVSHdembbYc50AaTodfR8oL9FRVC3y0s
sw52Uc4BGC/tgtqbnmWY0myVwG10uKrmqK22Rcswl1bMWvEQ09A5ud8J5RFBzR3vMKVVvUnQDPez
RHDB7gGp6z5q6BrUfKZgkqclJu1uTcfij94BnMVmw19cjsQgU8oPSuePZv8BsRxdxjlb7p1b/Y7i
d13PXvuQD8OJl+UQDnQcRqb1NhreCzYKc5/y+TyHbHOqcF80kqO5Qy5kYMGcatm3XptogPVwXYaq
Rjslrp3K/lAbxblmyQ8AiWbI2o/oUH9i2f6VCudT2JBOlkR+1BZPX66f5RBnJhsc3L2e0Vxib9UC
zKG3xCxH6pXXmFhZNkF7pfl1wJMeEFuxb1ZP0QDjk7Y1m+lJ5KtL4OFjfQOSmKIeLmILPEGDfdof
YWLb13bQr148eNhFyeOgWDhbbnO+3UJcuiL77vRTcQ3d8WTMKRwVKih2cJpD0ODkMiFhv5ZTbT01
YbpfGDSDcfA4jMYNh60ZEmJsiJ860/9d9Bwv7TnEwoRBZ2Rr/hQ1SeI7dtBPwkLTaSBmdNVNlRdd
KMybtq26JofeO7ZdVB5EpP8EUJCzBG+WUwotMkITupqp5V00WosdwOOHkoksyN1pxKExmDubLHKP
nbbOrPw8ms5ekDJCKZbNoytXfIX1egS6sS9y9VMUBZEiIuQCpgz2YTaYFGwmm6n4BqPdes6dCPCf
Fgms7Y13n52R0J47QFaQtXarOu2cwik4uEqBiFv8YLi8sgDMDlktVZeaYTbFlafdGrvGw+tRAzaS
FsbDxpMkohe8Lm4MzCNPWOZCBFpfTKF1MhbCkqY55AF5V575ZuwdPdqEDMy2RL1jMqvFFPBOjo6T
Q8asjj08i+LdkeV64m3n50y4GZ2yJphkD7+K31OWe9CX6o2/7XxxdBdqaN0/SraHGyeWOkZR7DSc
yctdZ6/tvuzcnMILYZBb6rNDOSHiDkRx2aKX36aIR71l5hhZ4IdeDbdxDo3Rf5nzypTKsCHoWSDq
aZ6FTJpjqSlN15OnUZSXuO4MjGsGYQo8vILvt3Lri+EkxdZq44tll/G+WFjiGEu2b5ww8+PIOo5J
camHT4/G6DQPLzof3Gag/wYdYGAbMz2tTJaQEvGSIrqOVRztQIqT5RwPC6LStiHZT4cU8FxhfM9p
rN7nNvgcC2N4SUQ3m2r5GDDuugznOEmpSJThJsa8KCaAxjLCCiUFZDBDqRPNqcnHLmDQRbgcP1wM
YQhL66Ecv0WFcxKc33OPR8tUuh9UCSssYfQbYv+eNvWQdQDASLbXx5lD9nHK2cxCUdRATx+Hrt/H
5ky0siJSRxrQd8zly3BjTLS0X/jg9VzfBagYiKyBSGql+1agDRdTcks4XW5XoKU+3hf2/voPGRmI
68n8itS/18Wa0FwQaGRqqWRsv4X4s/yktT/duX4ae6oY6/fGALjTFfnrOI7fzUVZdMwtchrzUa6d
tab+Q/x7F6WZte3W3txyirwaekxzZGn90eL+jpS7AY7Fc39QugW/AQL9ujdDnUCUu0aBjJr8bDr2
Puvq6Ghr3RUennvAW/NZ9TM5Ck2Gt0xFHeoShcaOwQ1mS8fmnWeCb48O6ufCw2YY0HAdIgLsCfOP
Ms/gmaeUG0UzhEM7X7uTV/khUw+WhOxu9dWNTl127Y5+7yIPOyDZyEDYtbc1qiK74Zgh8Z6nN0Ue
wdFkmtEZVAH5YJL4Z6nTNYXEAg44zkrmzeZL6GT1NISwu96EdqB9WLJwN1ztF4zT35qucsFymPiZ
3Vb64CG9Xd3n3MMhqa6sxy6BoQ5MNPCtXaEBZ5LLOYrIB2cM7gMoRfZsPfRFA3NBkS12YEDrJgBT
8SQckme2oz+tLC8vfajj/k7pcqrIWjH3AxQisbFp9NB7SeDJcsY9S/ySH7Mb0eg8acLn5VT7OuDf
Z1CMYlPIun/hRYLPLm8Clyqi/cCO6ASIfOsNeCAG0H5b0DwvSW/taioG36M+fjapzYpNRnGQ7+2h
FUOyNUprP4bGR5rL+cossDEFT8DV5YNxtBEASHZo1nbH9wdaJwl1v6zndT/Do9kAGWaUYv7hAFh0
27ZvFi6hot0Mp3GNPqjp4S1PES9LVsGrqEI7hzaj2NHO1nT6zyipH5SlSEg53ETrb5CAqhmK6GQ+
pG9GF/8aaQzfEjH4yBzWuJFLyYYZeZs8zs8lKkngznZ94OcBCFh29HYMNJKWiw2AP9Tei3DwAcmm
787oPDca1g6gh+XBte7OZBe3tutXAp0au6XG4s0AvLfivf08gSwDdB5wJe1GPap3bVk9FbUj7onb
zdtVwCed7K1riadYF2RkHHBiXKbN2RLueWw537txA8mBUF7et1EwxvlL43LAWnU8XVr3aQrw/PBh
KJsak5ehY8dTZjispsS+02igP5K4O7RFH+8B70LMmZCsMoiQGhYAiNS7DLCzzxOXqJUrzu59aQfx
lpDj4c26Wrs1zHLfaekU0xxnJy3rYrT6T269Mghh3GxYOXu3QaWa12SjUTh3RxsveS7thSCAZ9Hf
ypLa3bYL6UHTwjRZMb5CmzL2CUnW1q5e4mSJ8O0DaovK6TI2HOycKi8PXN48VDkFYoPRHL9vjXk3
DcTcqCnJdoYj/gCvWXZ9n/+Yo9o9ZksJWdqkkKRyvUO13mQrb23U4o2rMh21PKxPBIjxYbYzwa1k
oRss3DpL1d+KegV/48n3vgW4L+zsjdM7OfRcw9qYUhyo/5JpBH/PZi9o8blGnIMTc1vSrrY3Gi6Z
CuAVsd7s5JRT5Wc4z0rbImllsOcJnZOs18uY9SCq6UXdafR1zAVnuHxpzzlUoX1U0TdvlbvQqb/P
GgHSZElo7MD+vBHj+C0eQ2fXmE/liLGJld2G3FZKDKkhhJFINohEkbEjHYsBpMKgy4B2Gx6CuLM2
TMVYwyOW2XFDaJ6tDJuKV94JAMZo21Iwz2fKV5A8VzbTXt2wxscHMwzcOGiVG2ZyirAs3CX9Zxum
1llzhu8M4NU2dIA6DxCdYG/S1QI3pn60+IcPrUoXU2GBJjHs8fvYfsc1Aln3RKUij5se69OVB9sM
SYhLQwNfwKFenuDr/wHST1gwIrKVhl3iN+bA1j7RcHct4xvzkbZzR/vLrhYce6n3u1ja9sy5UMDr
wS6UsyxcO+GPBZ5KIwYjMs6PvJlJyqwuwWY6AHeA0zD1C566Hour1N0Zdg1ngzXdMogftqDfUIrf
s+0clrV+bW3jWEfIUcVQn8lAYo0aWf4SYdQBHiy1CvNgbAFPBx6wmLHS9Q3OnHzf5dMl7Pmuokn/
2Xoxsiouc4pY6MLW8pdsCo2t0OJDsrrdIeFcReIQrhjdvaxof7UGp/ycpMnQpWR4x11qO/HBoCkv
RQp6JgDtO9rKDyd5SG9Hnju5oII85ICp1+QowyVR/WkolQ7sjD0F75N3fU5PouCjx9CB1z66WxO5
m7kzrlmLLQaIXbblXfsj7kbzMFpIbpXBldC6rAqzlh+nNhqXRtaJcv/0J73PrxHrJtavylk24/Hn
RV1p4nkqKNatw8+ZAugNDx8JEuSoJzRqZhOQ6oLWAC8X5pm8+I0pjhCLvesekdbJAOsAXSPSuTZG
xerebjlzpdVhxmNDeIYwWugc28QkScsPeEcIc7vYljxRxXsN2/h9SApsijGlaKUlNobuGltall9L
JOXAmHNocXpzgOL+Ftb5R1/Vf4wEfoNmz53voCVSw0gZywT9Yf2F+tSyvdDwVkUSrIcWPrxvxCD+
qH3AS1JSmxUmxiWJ2IeuBJkEnKyUspba8pZba3QtZ9uMl4Q50LQ2suMe8HRuoOLsLWctGaygsmmi
IRFe5B8NrML9jNi1j7v1vTREcYrH6rnjRAiXqMDwX3hH7vjnKelR+UFeGfQIPFY4kbvSoVGFCDPY
/27O8OMmIDuKkDWeu/KYHWw83GlH0xEiVrX1FJlhqmnx4qXfbiOLlHRcKrqnUtl6bVV/OrGUkDmy
N+LWtwc5BLVwlqAt4oBj6rhLoHT7o1E+jzCdzo0cr1pCuLmlyWxb4YTfCK2zfCvUk0NaLPQp8d1I
XcsONV4blvPr94ZWisbMi72LuWVnUX/2Bpq59KNQo66rTuU2liG+DBbKLlCbYyG69cxlpKIj6IAY
VbfDbE33wlrImieUVM725G3NbMSMW5VfVQk0R+9Ed+3y/mfvMfsWnb1fZsd+AOOWd6ttsfbPI69K
KTm69Ma1CUV2ABT8fdGvpdXFn3kczHGhgevIm5e5BenXy3fR1lhVcH1FbcazPiyyM3eEfuygpRPQ
mXfuHAl46CQ7xZoeSNCTPaUm+YDsg0qohIyWxhqy+PD4nJW8s+MGWsNPzzvmdpr/ADd5jdh0ZIxm
9IGh2haiwdwjr4NJ18iiJ2CgV/zoaYRdaeiO42BYp79futoj6kMKyEkc8j0GWgAvkHRHfVR6txiN
W2RYuC8RBpjODjhlnQaPQvgsSesn24uDfAYcU2cxBlPAblvH5SPoNSSuTD2ml0xjVxY3JlT25k+Z
Re5Dg0Oyw+FiHVI7dY/0gBmH2ENRReXZT6tp3XHZPI949XxW4cUhoQl0N7LW427kyNAbo81ApD25
a9UfU9s7FcWIGbD3qr3h5dGWhlXjUjXRG26C5GuZGavZ6m6iwWyOLbt6vJyzEazDfOJRDWFSB0pS
rJCbCSC1ft0UV2kYybVOy2D2kubCMwDPcg5XgPNCStT9iS7w9Gr24svsaT1yczhLIgJzFsZivdpZ
/QznkF073T1rqW/gWSa3GUZ0Wgjt0sOJXe3pecl7Kl8QwVo1EJl1qO2cZpBXr+VsQI8DxEQzOfVm
/clT1Dq7hELbiHYKY2L9nUHl32JQ/24Xif6EJY3/idwX0sZfq+U65AhaLQWpsAtVScM3YfPWD9u7
5wrGa/zgvsVVd/37JbSxgaOj+KNGeW9u6tO9tNuNJfThOpmZBidy3EaQSE9Rk/IRDDNl6JJxvZLz
e5MJ7RBbkrOS3fHKBIRk5dUV3/op0VhQ0a3FUGMhmKnVLsQxb79E9s2jJIRLjduk1iv882WEh0xj
a8uNvS/QhwE0UGgYucOLaJ2TzWjBXGvczXgar23VfuqdtXOWtqdypF62rp16QeuZjwTSLTcb2/0q
MfQdI4n5jjnCL1dzj+lifJNUKRKOMdiSw8E9p9oYBmk403+bu/Gui3OXuhYERYsr82wbsoE5Zf9c
MM9ptfnDQvXZlG7yKwstNWqzxIBr0ZsedaMETiKzvGVSyKCcuOdGKT8oPHgi30ypW7m+99DTprzC
PCtpaxsJaI3sXioePuO8Mtgjz7dj95OBV4r8SdrxW5QcKtTyjWFD/uIYvhJPZFR2ewsGZH4fLet1
6Qxiz5kOlHAyvT2oSvRRQFtRWj3IVvJqnXmBlGIKohpdb4yfRTane2oD+dPx5nIei1QBnR3vJLEi
UokCUWcArzGwikzLPGUkBERFJfTgx8sfLTPMwMRF7UfIlGbmiV3BMzko4Z+6VfKbVXDa2y/2WL96
NBD4Iu5/yzL8ZrPO3dOC/F7ljkvIPvPLuISVYvys+34+WcySNLMQwVbK7Qz33+2c33NMHg0Tn6z1
92aePk0nO4cUFZMSErB2P13xXeKg341AnqyixFSwcNyI2oDntkbEaQUlvNYfDTEYNDEc/RW5DB2d
cxZM8o2G8F0a53wOWds5civxkqh97KGnzXZJE7+YuADcBUOJbOhEZb5nFMx7Xjah8KdimgMp15e1
NjuMhfqVtfXMJhBQEi/W/Pq30tTUfJslzAjFDbqyqmlMHzJBhK08EoFuWWI5amo+++ENmSMJmlJ/
XoW70bHUke6KToZTv7n0h+yHiLj/nPZsxWmDMKCmsC4djqvZPRKrBmDc5a94P2KWci/oXd+yXj7Z
DVv5CI/4plu+mRG076Rn+UkD2Q/i2C+THsPrf14ZKRphsGzizbmutn6LOe8CnQJc/RHmDIp91WDt
65nu1ols62RGjXq67HSNU97akLNax55IuaZOjrUK5XrFrRh4aukL03zJ0Wuxw5fO+pWnA6mHDOtk
zFM86ozvKYUFrhN7O2gan2H5t1zVcfyhNV/IwAx8/hHwTKOO9r2N+s7M6fd6gburTQMq7XK0XdpL
oUpEfiTwrIeufLQrT7zZsAAlzWK3EPLkHlpeSs98TU2KL+wILZ8KBH7uVrvsEjv/HAq21BFXkupc
2wSmZanaU2+XRgs6cqn+np79M9HPsZqasb1fs2xlD40AXfd0fkHqZnnzrkdwOp2IxX5swBJwcJJm
uGM5zg8/pH23Y2anOJ2bTYy45Gtlk+yjYUkCbwYdt4T1u8QtBqkAALY9/6k7jey6KPl/S4vCzuzh
6tGEHx3iYS5+4Ym+dTFWKSvT78MgqFDZZePPuiu+Y0h7c2jHu3DRaMsvOjLRxmGE+q2TfdrmLPy6
HfaZ1t7XfI1IlBS31WMaEG9hg00sqvmRxVH3nizIP8aCoyekI0x3yr23Rq9L4dwouaZWLZpp2Gmy
Myx0Z2vXKuiB1xaq5Lytcx5l+vjSG5Uvn1fa5tfGhSU3xr5bcgKMeHPM4ogZ40Kw5ttCcCQI8/WY
rNQb1a4DEphy4pxaXQ7+LcA0Tia4qppzt2JM1TPIsdih/EnWFE6GRFJx38SAjXdGW32loxHIFcZA
NSEvm1y+DpbZ7TxS4uBME44ok/dlDMeiabD2MPxMaMNkpaHoglBtnvLQRmKzGxhyheXnUxldcixC
oHaZRsY218ElYp1ObKrJB7IVATGFLMAwYL/F2Pwm8hGYML/h56KZPbcPVPRUfgyrigjus20a02sj
sgRNp3evHRrpTOyc4xa5jzw0DjNnJd3puYDhmiCTqi96F5v//JXqZJoiJu2+BAqPYdwdFknsltOX
AaRs6wGovLoWAU++R/JcQGGT3PpGIs162Akla06HBIXe1HhpfM2Qt/ZEBGaWE5Z5qdmeQtkznucJ
U1K7FhPZHY5do3BUc1F09BLxaapgP+6Lq85H6E9TxUhmsSGJg9own5jTgtomrqOF9i1t1qdEThfZ
tukG53aDv0UcJlVWtC59kPIs3ZqU2fl49Hz4ca1fmNZFkmxfmY58DA8tYHFE6oLIgBVaS1CmoXNx
9nQcnfBNBdKIlr2cWLuP7TqQvjNNWEUtKTvn7NQ8yjpJbcxgnjqBVbossQX6tpzuIc7wmV7SNyOb
8HTAMczX4VdhlBQdRKgIHmDUdKDz104yAPuww92Fq71JYIWKoTAea4ywi2p+aDu7PXqcM2VZJGgV
hanWpLy8q/LMykQ/5VSE3XDpYx1vGohJSTPB+EubnbtaJ2+0vJulD+o61SlOwygSrzNOgRQMkwkV
N84t96wR9YWfAUkO1L70TXOxSDmXbAIxQS4kaoNupreaAs8poAxiPcwjYVY9zY4u77rKkaD4RJNc
PI/NGHd0eND04acw20OHW/BuDIAXstW4Uhik70bH2I9uy6LaWRI0DixLpSGPLRW+V4V80LJuOACe
NE9cZe0pGnknzfUli1i9OOPDQkG557TD+ABTMDd18AMZsizVqBj5IDusi7fKZ4Gh/1YrQtQq5WXh
b/09YQ9kWXq3N3Xp+Ss8AlZ5GGB0jnfJG5gk7ya4h3nSixz4i4mYhymott34MVrGRwlqaIfY9y3G
kH6rKYUjbsTc0FuFtxFAp0w+h7OxUBrWGJTC2p57o9YFsk7UbIHGNtymrnVqZ6Au+GugwMhdYVO7
zUlq5YyY7MYkLO+LMBOexppxdKtJnj03xh0UPtlYG75VvXxz87k+maK8Yv/vXirgsWdLrm/2MvDU
wOEYDBQFkyTvkxvlZTVnTEiaA6dLeGyk6FbhHWbL+6U7uvWd5OTdG5P2M+kQC1N960rL9s05ta89
XpStloPUh3sSBXCiPhbeZFbOAM9WfCX1jOD8nllZtdOpbozLpdr+L/bOZEdyXNuyv/Lw5nqgGkrU
oCbWm7mZm3nfTAQP93T1fUfp62spbqFe3UmhPqByEMhAIr2RieThOXuvXfZEck2aaQ/1z6/X0KdU
UXjr7IIdNu5vLZYkWvuj2CO/CDZtwWjFaUCbl2BYbB2lWEN77lgeEUsOedrtzGg+1YAbO+DjKNT7
NRY0oDCjIR6bEFpAuvd6I18PA1P9UtEgjKfo7CTTtLfNExhtd1UZ0yktOr1l2D0dHK5YWRve4jZG
eWU7u8oYDnNJHFlBfTjGuHKN/eCat3DCxILprdsUeriU/vA6OomzHq3NABR5XWfxL5sPGIE2+4pc
W9xZcLqqhB8ZeE6LirSmUaUqcGJ59tUk8rtptcI1dFCjeLVN4nDT2TlUTuJeiCa6Q3RWfGxbJ0ze
WLruKvvKZJ9+KgLOdcVvMVmj9SQXhrjVgPLPJ2GtgZgGN9yr4LotdlNiMJxDx/LtAzuiAunHIxXE
cyitFNlKn52bIJdQw0j2G72s3ScwG1ZA/svHNHs341eDlmfEbOXREs2fEOA1seC2y6vvrMZZDVvt
Ou6WAgInWuEgo3Zreh85tpl2iuydXk4tIiSoYTrqxIROIZeoojr3PenLkqjAjUZktrYRAaXgSe4l
mnk76qdTE877ZgBY0cF4OSJJwguM/4Ngv4dCVjcCqaM7JmJG2l/DuY8eZd6maG3x0ky+QvEXM5eY
nftl4nX/998U8aS0u0sy6ZiqmI4y7xiMfSK2jPc2QG8+oYuHtDifgUxNyfCkKvtJmf1TblfRmfbU
BxEQ+anBObQOmnrJhs3O4Rjcg1LcYglwERt4wxUFJVddjaO7s7A1duo5SD1AD+j5mNHSiG5V6l2L
zPK2keb2G+bBDiYQdiyRVTc6NNwSUFRsGiel6iSDFhuc8cKMXW4igN8HyMtYEUC7+HG66PP0OeIh
ShDMp4B4QljZxiUzxFPbE4cSEOo65GGDVDQwtiGedAZXcXFxLO89M2dxNCS1w1jU+85gcU2F+ooX
9Q0e3LewnLo78hJ+Fwr7nrCu7N6OkDhBnyw3WWp5p2T5Y/TTbJ+H1tNcyPq+nJLmPgrIyxkc5Ol9
hUHcMnbsR9tRWlu/zpubSdbgyZHBK/yq7uZbMRfcaY4PHTI5WaYvNm2YVT5xTwFOpDdZULCSCaVb
jXUd7UyicOJ+VFvLbb4lSaGjKAyayNGnawxcOkLmhZTpqvasTRir93ZyxBKisPL40mmVMgKqEJ4j
YooRUzJU4WZrReldntMa6F2uQAF51Yw2Y+YH81O3BMwMjaRf0XhLIvFRRwLyKaItsk16eom4C2c2
vSmkX2OLVbGwHuJhYl7abnmvjJTdFhLM44BF8YsAPSwc8IQc4z5PMb+ykc+bAcwwCod6D/K9ObCv
H3Qbv6N4n49Y3om9jN9am15qiudxTZtn8XYHwztbDu7Smc+AsDgCe564aKXPSkPgsRXSqI5MImS7
KGHa7ssQoJcTnBS9ITtI03hx6ZoNN+7qTwxkkkdH6Ts2gPYYYFulpSbE+1xhri5UxjBoNH9LURSn
NLDeDUQHIHyTKN6EiYi2fizSHYBaf9Xoelsq69sIuc7b9TQ+U7/Gu3hMWBJ5tUFXwb7vcY2U6XRj
dI4q3yRpoO6wd0y2/giL8ga8fFhJ4cWkwaTeKbboYI+00/GWrpx4KLeWIHUwavikeFS7mVzmbWJg
q88VO3Y9IAt0rVwdwdWgAO7tTRXGPXlANcu2MtckO5qgVnxrJ7W3MJnS5hzXvKlhAq8npeQnLvlu
SHqsbd53Zgd617LtX2gr8M5Q6q1I+EUglDuvUx3cg+wITjQU2Pwt+psmTgRn6Cy0+laxZiO7lYtl
O0OMuiijiio9x12UPHVVA4s7d0+chN+jkx7zAaIYKam72pjcrereexyAR7dV1K3ZdLRGoMITjElG
k/Aw/IkYPdkCWTT0B0I6toQUxNtIppZW1VvrG8gG+r0vjE9r7j6Hqm4p1nCxhKGXr2P7xzFGdfKZ
x2dQw0pm3IuKBfjiA7iTchcnr1Ge39fDxcwYojLnI0gRGSLvfMHwqImah4rU322GFxW+yvTAzjQe
U8yuTffVUOWtLCOI2dpDwkARb8seMaMOkdeO1A1klg40Y0Xy6NFYt0T3LGfs0WFIFiPvZfcMHrfd
Sseqdya8ecfv90ltfEqbwYideuD2cFos4boS9oTf+f0ygCKHsBjSQ+aWdyW40Ro/7EjTfTvV2iYu
mMhEdlpkjlbNoBIHLVdi7m5p9plKl+U7zit7GKNN5t4clHf5ZCAoaNaB6I4NtbVVnBhsvkpHP9d6
QFPd02RNqCDIIiuUfc/Y9rkJoHjWw0+a+ac0T9DnhgJfj7IvtBD5doHxGceQxgNxTRvsCAS+iEOL
N249WxlsWAZ8zO1ziPK1XluVcq9NUe0ihlZbgaCTFhnS9GUad6gDNDBBhWA+Vjm2NROnfBPZw/GO
gIp3w5NQWS8iqFwk2YIY0oVlUoc7re0OWSbNYz/cpZBWV7YFL60foxcsMDUAfO0NOw+4V5KVD1ky
IJU3bCZ6k/ekhu5UIp4+ei3plIO0z61qifYS87Th9izvKzxisaOqxxqr6krBm/1jtXjoEsfZE+do
72fiAtD2Fw4cKcSzltP0Vx+9VU4Vr/tCH4m0ObWAJ+89hDvMG9AyKdsM73XIJHiqzbuIwOCLsJHp
ddzZlTVxtdDi2YatcOTYyw+DE8crk/iWse+NbeNGB6SfLYLWTJxc2znmJEPeuxbBl64dfMCHX0X5
pra1RARjlM/2AJXDmPy152OnLxkhXcBQtJfCZ+CSTuYfJEaUmu1gbHt7+PDjiDxpL4xPyqw+gxaP
eNdT62XIXTGjjJlxKmq9zYdnmMPTXUmT41i6+VfY5/Sfq/ED/RMd9YqErhpJ8Ioh5keMcuvs19AU
C2dgJheGD3//4PPnx0rlj88/5DmnpK9E3bFKGve+8M85TrytzkJjk9TVfOhmyj2UXlsuDdMb4RYf
HAM7nZf6VUoJsabJ7sYs4ioonJMIyqfKQgsSafMaMEJMEbbeo4kH5CRL++JbNMjVPDI+Dn1UZWNy
6rMwvxq0IHaczQdgYUubgdShOYrlxgBFh7KTqC6/sQiy23oyBFTnVPSUQqwZSCBNmq/oJGfV6L1u
w2e/F86GoazxZMm+2Ug9kHePu+HmaV5Ms4SWkUurPMg2xdK2jOotcKikY9Y7JH0fZiuxdrdmvapL
Mpdjv/TOOjPcs+7o3IGV7lfG2PVnF5TZetCxv/PHU4Rpz1MjCJDM/hkmy71kwlzwNlmxMSCjCoZc
NPANa1326QcpBu1Dy73btef8ZhG9tcmHridBLb1Ob3bkHvGceV/wxKKVUy3o+qA7ulrGj3lxyaTQ
11SrLQEYwTFLe4g44IrORevRhpWLm8PIPPYQugN+sAjuIOpuh0nqO7OgerAQazJinuGZGfNJ2/GT
6vHiQ2TJd8IFTaLjyl8NTtsezAytiN3Ye/LFwI3G3TEciA1gBzZj89kKSm8PDAokXLEwAbLoH+Y8
N/Av7jEzPWIFqxmGScIrL5bJqaalOtgcxkCRLLIPgG2gqPMT64ygaMCS9jxzqebTaDdyUZa1FY/R
91wUOl4jzkr4pL+58mjiPLv9/QNt3YdL1B1bXqQ3DbYSOsn8NZaje6iJVSB5Yj6B0Yiu8dhekQdN
d9zZaVH539ZcIYWwyTqOxZTfJQ5qodJbd1PmPOiKITOo5mM2qO+874wTPdfXzsNTygXt6thAl4mp
1qiSHHz/if8JgsX6yvo/kVNDkgqytw73G2p+lo9l+uW7Rl4TOfb0aZJHowSc5FRGDIMd6lrCIM5p
6yIK97FkMuiWBU13kwzBbeTm+j5TtXNaXElzk2T3Rgi2O865/oqsi8nyznapw0dtaCrfpHH2FRlX
a0/Gl4mqeQm6OYAbpFfX32RvU7Uo3m7vI7danIFhf4m0+In6Ga1oEXMnKI6dQ/JWQcm4YLIYMN9p
N74WLaoLRWdvxR6+sdOo2xsxLS3HMxZrYbfHiZavdfrbRSQDk8a1oWZqtxV7YIma3eZSXUH7hzec
fjk1Se1zLn6radgb43M0hrdgRMPkLh6aYeJsqpLwBlHFuI5GGF20XDjHXcJdL+xXWe/TAZVRdU3E
QRruZyMcA0uitTzXaN+r6vNvlwah13CJ0vqGymA6jCMisIY9CaZGfB6qN0O0yFR9RVyE7D4Cakro
JvmGVVBsx6HG4hbhSEiT8+Rq9UAO+4fKaSnPWM2xPytOa9Ny0Pm1uGHAue5s2vkXWt3PdtCEJ0Zy
lL6ZpOdtB+reqWgPlnITRB3TLeD/5YyPHhEnPVGm9U3QCMCQGL/K0CkuYdkib7LyI8BOC/1Xo2/x
yN6Dumzi5ptdxsQlOoA8iKOpo8UeaYOmCYrsWNWMpOqUyLqsGi+tqoO1u9AyUaHdqiphS/O6pyof
iKaug/c5QHJWh7JaLYFVPJztYDCoJ2VuVQTtK0Sfn4bgHYgfZO0lXHUREiy3D2hNUeue0zo1l8iO
BIOY/UhjoN0mfvVVjsHvYI/vfXM0TPU0aXwisC2eQhvxDre1b4l219N0WOhkghlK+e9EZF/GdgaM
OtyZaK7Da2c4NlM/FvOoJqQh81N5RbU/7v2Y6TDqDE6CkDKst8VHWPErkoKzopUCdCmAvFQ6uua5
mPzIaEJjiPAU1AY+Kj95MkF0dVJtusGX2ywhQGBcHIA5WfXrhvjEMQEJqR9jv/mT9e4/eTK+hR46
hChGT9+JTVUiRON+7qn8GguX7oCyTOLulyRS8z52eOizOf+0UQgQNPsNkkYjcCrfBDq30kjuic44
+8Iz2X3ixwGy6bYei3EPTO4cKcBLZWn7hNGscFDUmFEoLB1sU/vlGYiBX6v0RtTErlchCyo1a375
NaJfkL/whpiJNOMw3oUFqZYGMk8/C+7HOXa3XUedNJaJAnVleLhMVjDLNX+pxk2Zjyndqa48GlO9
Tax668W9AQiIYV2pvZ8xXbJ+qvlkzEt6SLyE/zbuXeEkLz75OnSwmQoBNilOC/29T2xa2U4tNrbH
pbTxwvwInEQyQ6/fYTFVoq3XXULkgA6SmuSO+b2kFxGI5U6XRNWGPbJVsMg94X1V+imxQPphl7Kn
CLRMSDJoSKDNgjNcw5Gl7K56Und+nQKPLWojMlrypgZxFl7zNPxxnTZYZ5H87gBYrkOFDdTN+YwG
aG+Fj+pujKYnEUJeKlz7qWsKBMoLoKvsxYabRIRx32Wr9MtrqZ7zJnuVMW8ZUfMoDt34ZzQDVGcW
QmJaJZr1Q5eRblRHk4H9MRqTH2eKn5HRYn/R2G17gra2aX1lIvcnl/ywgGxIOmRJ0XdaT63zhCI4
PwbEt62rAg7gaD6qxheHtP2g+wGqEVHzKm5TQGVpsuRTmoT0JmKXRcXV0uZTlBriYIeaJFusFMhx
zTcAGTigZy5UYdHeDJq6G+y5mHuVmayskA6MksY1EuN9xYhh41EdbSeD9rLFUNvnJrLmsyWQkwNV
C3HozGI9he8Tft+1Hyz9m0EvQFVv78XkjDMA3PcROcp+ipqP0cqZxuC28sHm1PHEVYyDY017iwEV
gEjnRSXJN4maLLKiPik43SvW5JXQt28jKJ695eMroWu2um+vnfsbYP3Y1lrlW4XOcUHZrwvgsn4e
8PWjhqZVwE7mpMmusuVlhqKOJTfdk+kjNl79EOq2enZG9zKTGzf7ufeZ+MfBCz4MyxXnuqb5jDrA
h5odXYzc9e5MumO5XXsPZX4a8jKhaMMWmKfJNQMhgxJQEk9YduvJzKotFyPMKVDjbF4PKRxxQCm3
FgvIBzdEu+UmvTXgxB9niiIP1ZZJdEQODLxuynArPYLp+6LeFCmkZmz3oDUCYhh1GP/QSWOI89uT
IJIjWNp1vUISUrmPBe6CtUdDZOV03q5FibJ1BG9H1eTbKWTuxTopdth3VjVl74qZAxKYBvpX70It
Hiuk6Vb8jnyX8MmZe74I3Ydx8jYDX2Wd6mppToBO0wm/dJygWK3oEyzsaCNmhfc+orCg7cBYMi2Z
WiUOJuhrJPUoHOeuPSekfkWTd9JYRjb2zDlLy3DdW0IeMCc2a2Hl1ipw8wB5JWKOosPTgRN1p1Xb
UTcYr+Qf/Y3ISfdSSQKakGKd3OIxZk60i5sEfZdIXph9LyIRrD2EfOhVbfrtVqexg8jRfRz84oC8
hza+x8ln+yjDqgQbevQTwbGiVRbeRh198yjEJmUDXGsfeWsI+WhNoIZDsDXKj2XRNHn/xyQ9apjX
foGQ2EymRbYfzLTzooc65IicaxJ5Fn6XBsi/n8cednFpQ4Wg69qZzTby75w+ch8ELy+CbX+VloAZ
pWtM1Fx1s5CHJLPvbZTXn53b2zfK1d1USkklLNFd4Suu3ApVN9b0vSrbvecbz/hCmFDr+JwN1odB
a3w/UJSuUuh0CrfXNJRH9CRPo8uMuE9YMFNQFwAnoJv6tjqlwnntk+7TqBoQhfHAq1N/qSh4ASNj
H23T/uqlf9P5QIrAstz/vs7Le10T9LcmrJycNjLCCMuZVsy22y3JGwlXqeVyS7sTo9oaq+8bJehH
FEM+EsnPrDnZc/yem+Rl9vvL0smkmHKxFvUpg/uZM1T2/LEhmQ3OY9EiZaTXRH0NcqvlqRNnhKcg
XOt6JK5KIemKgvdgHEG5gQFGvSieuI/2gN2IsMOatvV7PvxOGyd6Ux9GwfnrREu2i9ZLPtBc7AoU
B/7QfZSBftcRjou6Cv4hohzDhc20Iaz4kWvmb6u+rve8JmD1nGs1RdM2wWrvzQHlxYglCS4E9ACH
qrcHjhBaVFAy5rXuajT8oK8ZleM9hPOD7W5Sw23EnltzDnUaVXFDUi9B6mKtc5gxohbPf2sCprQZ
91Guro3PscKdmqJN8qVIM4jWXocnF9WFqUyxDmnfhBnrMDWMR2jqbABIwLvC1Xua9+XaJultNbuB
3CoB4tQA4Qe+gGaWnWE92A7/RI0msaF3QmQa0/7vqVxGRH1ODWQMQqXnuQj2GE6TtVnaz+SQXtAD
UVqSSL1UvrD/WVtsf2FOTJlwKfZpcsutaTWfrYr4XNkecgo9QBynSSd4qRDoxHH+Q4g6xyCl4hCz
GZmt+ISIsDfRXfi9jcmPUcjfh2EHwQ+X0r/nspE0Hot84wOG2YbKYrBNiVYqCBhMC4+pGe+jdJEh
67lZG1K/W8Z4IZFFPS6sul4OxiV12I/mFnvvUusabB9RPSGjYl9qEvHuag75PrKYPXBDrw7axR8T
uCGI/+VGbg1dcO4y8/r3b0iJ4AFQ6CowLa6r211ZUVkkW6/LBNkqTc0K75bkjVNQ9+naMPmegRyf
J69FbbPUeVNq7X1JmCotW1SZHopEWe5UXfGhBNSxZtU/pnNxG8vwB9U1sJXcOPYRHRWYQBw6jKSx
xae4qituwsK57zDBrZrRPC0VZjLN73MjGCY05d1IEbmRId2OuDjWCtd3bLMk2jIsd708JpzMTCDY
5ZGbcfGPiFZyeTzOUtXhPSfu3Ek5Q0qEhMIzrmmZ/RgmmxNYfbqhJsNmA/cYds4lURuO8Tpkj1v/
LfFSIY4daP2Vjdh745boRGxSM8YGvZ5d5CdViJaCA/I9VKYBhwOMgE0Betyp1d6ELB0O/Srg80wr
/Ca47beDw0rtnAfla2A+iEW5rxqbVnB76LgRFE3Ygqzo9ghCfhxZe2v/xQ3ndyI5cdYEbFRT6D9i
d71GsEf6vpzW+ATX2qLO7u2l7A+Yq1oOJjLvNQHZlCq6BYQQSGU82TV1uyEpXeTCIJWpujOxSXYj
NS7Mp2iNTps2ov3I6rjvQLpsLcxInMzHqaKZj+Ju0wKOQG6F2J+icCdKVW6g6jHg873HWmakcnGY
szEm/k2WdFzc7Jin6Wdo9ieGzu9lRS0fjmB8ShntQiNep4Pu/u6OitgMbpE3Mtv0eqADv2nsj4bo
KSZaq2Ea6J42FOSGSn6MEMuzxyoIKGr/ri+LjYFOB+GIBIWBMUrpsG2XJSGpG1d+ql/aBF25o/ZR
3p3xsvGe+D0fcsdzGywO0zgeFzkhPYlmOOSR+92mVNbz2N3EuLSTyGzlahH//D1ha4OnwOQdqoRc
6mpdw0kZ5m+vctaaPRRRIeUhFjkndp78fKBOr3i86Ai57hVsinC3fmjUgBDACl8NHJdFy7iagF7Q
Kw7HmeJtWOuSnWZocwT03tZgqEVIAi82/OEQjqC1A+uLoy1XnBHLTbNJAQr4BsF9JOVQZHpoLWxZ
cFhCf0rje1ihXK26/BeSKNbBvELFWQQcaD5OEAWAjgwoMren9woIfeA497VFed54Xr7qmBzNDUss
5T8Ps0MOkIqfyVHGpNC/g6E4Bz1T6LGb/in87L6p+B/lwPAwD/Up4W3j3jCgN6W4AtXSbp083xkR
IBrEVoDjaCNvS0hJjkPk3ugyHRBjQWMeR900zC86HrJL7F3SPP+SnaBjXjDKRJmnn315Hw9S7EY2
wu0YRl+ez9sYm+DMyPuMDzJNt7xE38VM/FGTkhpe4DMrJlaTP8q7vsueZofXaojhQbVd4v7rykpA
kKQPo9Bnj+l9reeXHLLcaq45nKtgwlUMcwIqM0xYMux0gHXMJlYKGS62Ot2LdoP0w7pixebU5EbM
Yn3LZUlzFwIqJYgcDga56fdhHY00a1+VBH/bMOXCDsl1WlTRHavqX/WHp3ju6B+jVfbb2HfsfinS
W+T/yUpLflm7yigkrKPi4h65zXzUFS4gQKIoEtvI2GSi4a/Ca/fEVZDLEahXNAbAJOvpSTbL/Hfy
dvOckNrgPYuR2y3RXTzDtoNjNMCbqu3fWoUpJAr2ptj6A6CPxYWNj+7ZMY5NuJ9V/4wBxX8MKLAc
Fs/fQ4rGAR9pPxU0XT0GxbSlHGQAsKmVN363yiPwuRTU+sL7B6HXheW8ZE7Vq9TuaYXFhk8Lm0g0
sVQRDlcmyKuMacqm3GMJfiHrxWQfsaxty6VrHXtKH+OG9KO8qtB9mo75lDrMJBCI3vCIEXwmaoau
nEtNT76UYeT9XW9PR0Fc3DU02clQae1108QXL5jY7S0Ofc8j8py2m78WiQltbuSYzzrqcoP3fdc1
tHpG2TASTzBWag2QHjuluWXcm95b3AiDUuz/P5vz/4XNabrwXS1p2/83PufzP9lXEX4V/0bn/D/+
z/9F6DT/y7ZAafqOy9ezQPv953+M/7Td//hPz/svy2bM79sWuwx5sfJ/EzpNH6ynY/m+ME3LFo4L
vPO/CZ3KZn/0HQXcWEjX/c+/DFQYpbd/gTfBm8JE/e+//0fR5zcacF3L91QWAM5/A3RKaZuupTwT
YZzN9/x3QGecqri1kzFkViXtd7CMLlySusWrxOjvgGtR3obItQ89IWNkNSQQSMTUChpkoyyudF/w
EMDVg7RRdsU57JguV9Vs0MenkN3k2JXMDW38uSO2RjpQioOA9iNclZCsJ5ZXA6C6g6EGhIQwDT2r
YzyOQNB9Yo7drZMM3X1tOIpJ8ZTb36ILUFBKRpvtKkjT8E9cpfiKLVdxvbdjTD2k3CFVBC3dUg9j
ZROPNIc0WZj4GHsoP5FYupOd+GGMj79BjJrtKafH8+IEkr6GmxExmgBDOsa1G6E17qceuVYl3grE
Z28WXSaqGQ+U18aM5+R5dAkY6kK3PgSjUzxPaBdeRdwtyUTFiCxT8RFX/Dg+OYQycUy9xe3AXq+m
xKLrKmzjJwcsdbaN2bRW7UhCMDyQLHnrgpb9uopb/WTxr9y2SMPysdmac7BySsE5588VnO4xL1MA
4sx5US10PuK2cKT529Yps18ZPNIirh8o9jVsgHAwV7qei3M+O+ohbIeSKBe7/jHD2b2Az+H4DboZ
d7OnrR0zz3IzAG3c+HPjHjwjj18ZWXR0saoYoy8bpytEcYIvQO89nPAiGTTNsDkYhIulGI8Uadfs
tuKOwzY4WkZb70jC5RIzzzMRdWFwK+0iuTC1W7ob5HeshtxAJ9dB+oZdSLR4gjVXVhp1Wq28XUDz
gAzSpnqp7DJgtGeX+bqHzLZ2Kz+Dj0e81x4Rx6vZTC7WrdZeqPyBiZWCEAJ8030F14OBtKJn43Ca
pIYu3kZU8lcjNKsHL+E6QrEw4QKuZX2yohZMq/DbLwf8cbopuflTa+cuY3C3IyLNJtHt0uLSpmA1
whPah/pAPsdwo3mK/iS3i2bhFca0Zu0K6gXwzdciUc69zJV9QE44PI8GMw9pYLAkwjT+FQMKvpGJ
1kAecOF9kh0XNhAulP/sFRDtki4W3CTCOETSXOTnMhn9Y+TE0YODcYvrm40GDamdpE1ch9Zm6sL4
UStFHWGmEdF4iGfe7DlI7nvXNE+TKOS9QH/1ZkGCOKI1ZUarYaQdULNU23boIiARlRyeuURYLz0q
0oM76ukPQB73jTkco4k+UN2fTGhyEueoYx4Vkz3aAEERHvM+K/qyHR/cOE9ocldB5HEsF22+i4eo
sVZ2Qidxh1JryVDI/QsO8PzAaxthpEuLa5QmpL3lYMGDRlr0vcfhMLUT9QbCI3nBw+IkMBNKyg4g
hmwT/dTCD+Aak2xrQ4zE39rdhYtf8ulO8YRiSHiER/nB0F8Iea2RPpkOBX1mpqjfPShAdwQymIe+
GIe7dIzEnanwSFKySnIXGsM0n3PAX9U2rxewg0wMhkJd/oCjEpMPz5qNscurdksglP61E9x5tCZ6
qj7p+OUuTZZDPSdLjMgdYxGYKBbuMTDKdB/nIyIi1v9SbCG6SzaVzV4T+R3eAWXmD8McU1NyhXNP
TNJZd4Xj/VIP0laOS6bIeVdX9BTK+VQ33QD2zbBxlJqw9Vjz2CwZR5DPa7iZaW9L2RPOjpKTubSB
XnxqvQ8NxBHfQpizAhtkMSvVMjsBDlyc6ynARSPckEDhEkcOkGNjot2dh7+DK4pHY6Ztz93ZAWvT
e8PZsgeb1Mh4oCPcmRvQugr8UiIBJln0qX+brMw+yxrpOB3DJjnZtNPOqlXdhjKfESHc+giUYM/D
KiMl5pWLbx4kpe0yX8uK9BTMc3XXxr6DarmungZBTA6ol6FZFCNkDZB/0+HKR82a/5JKDAkl4rV5
xcNmXVQ61X9Kz8FpqXLkwoRzcp/Xib+AeW3yr6Kx+hg7wyOvuhuwCsWAtCGaRBPj/C4ciG7Cx828
yDDDOwxYDqngYz9QXIfoPNac3CnABjcHTODhfE9XRu8oIgFk8FOyUgkQLQfrsa3hzq3pn+pk7ZqC
i3JIbMEb4T3hnZv2+j1qi+RFmBOMoTIl7rDRuFUHppQ0Reb2OCYWXifiApC4epk+9R1jUewX5AzN
qPK+PJUCrU9q7584UTgDalVek870ZlLV6B31Ep8Ocyg4KESiQMmmhuGEUqP7D+Lc7jOPCIRWGeaH
AzngyGILn0nnUDWVWlXFIFYoYotbAyZ5z1eKAU9y3CukujSfreQP3b35LatcQgpne0wYHVo2EJbI
oclluYxYMNn+GYMyfU3s4SWkV29wPOFiZwtxSTQK8CO/TXP7ooMR2URceVenVOLoWJNzEBiTG7yA
hbRRiSTF+9C50KFJu/3Tjml7kRiuj/4UEV+HvOghH3Q1kJQbCI2GTcOiYWKNjzDVDfHGbHaHMnBo
dshuukhZg44ET9xnSMTM+ZJ6mfz2YPI+FFnhTLQsunCN0bo5t97kPFdRbB4Dv0++8sT9EFVqs5Eu
rciibbPH0WuDh5wEjlcZCthksROdSBNG+NPq9lTRJ8PBMAHvc/tB04KegwfKBXXOBY6WITJSKgKE
Jq/V4Kg/VRU1Z0rC/CGS1kjjF3CotzLoEFursuicj4JFtqs7R31J4dJdSUjL+TDMvEOvTF8Ys/Tg
H7wiycB4J/19B2keXBVUttbop+qYmC6KaERUztEOzaymg08yie8FArFO6YgNd6BsJ7uQ4CWExWdN
mjaIUcMvTrZOp9e8HZ1vDC7dc5eE7aPBJQlSQTD/lJmgmRUMtXmGiLX0tUq7eXGRuwIIqNDv4C1y
TphTpw2FQfkeEX706YNxOvEIoHyMgbNTZgeDMoh9FCiZ3Ty0hAM8hFa2jIrcHnl4Gr47rmj3eKe9
bROG5TmTpvHHNHgPdoIAsPExxaIM7IDEOuTl1p4mZ/Fulqp5t6DKgZ5u+mPX1BENOz8/tTM3ODR3
Lr/8mDXfhj/b0caJM5CCAzHPRYB2AD1sCfWY4TOKD/eS4ETm2VnqSjghFNS4wtRZls2LaOr6vk9J
n+dJm59x7RsH0t67S+4z/xzAPXwlCjWgn5jeYwRdEpETw7ANmmkJzijxjoNskPoo7GWcmG3/MFXW
MnIVtXlJvBEkq1canz5QTqjursuSnHw8SXDCcdzovPjjkkx3a4bEoO1tQVMJA8jEJX1SmtKc3Hcz
c7wQ72rvHKsW3NgcN+XTwN3hZU5V/8Csur5Y9WwRXB94F9vq51fD6tBIVaO/R6GTXLpZReCp+vjA
bTvcRXEgIclSlA02lv508LuPGuXx1zww8zGnWV+DyhC03RGT1RONp80AU2pLKYLl2Q0dxpcD32kG
dQ6Vwvpsczt4afKlfywoFnrbwIwGI7E8Bxp4Cx5GqVH1mYY+g3TnY6vjHD8IDuj/ydzZ9bZtg1H4
rwy7t0FSIine7KJzkjZtHdeN0yQ3gpu2kiVZlmXr89fvUdBuTloPDboBubYgC69Jyjx8z3nOd7QI
z7sWvElYJsGdcB1W0nDHO5j2HXvrzGiYSCJIr4o4k5zLdm66b/rsOkhFd4FtVJ7ksQhuTB6zmus0
l/iwtf6iy3LzYVUlowvOAolwCvfirh3l8m1B9D49xGtXLqMuXJ1laiPf4QjiC8N1+yaQYcu/pm15
Kci1XWa2oG+KjotJIvb+TBg0fjzN0uAT6QO3ILVmUD3pP2NlG6kTwEZsKTLeuXMTQF+3O/Vllebu
HOMhKXwpNhFw2HjQG967VyXkqD+Rtyuc0Ru/OOUwzFtkSIn1STzK0qsaPMqlTbrVPPbp94GuEpAr
FucNp6e0RM1Suy8utp1OEEawLLwsE7XCQE6CwDxC5WNnpYnGz5D/z/ZFqOcVSeEfI4Npx629CNZg
ixNWboM3KpLQlrJ8tzBiBL8S2wUwM1EvyjaHdpqZQT3t6+RVgwuNsKVw/Srve9ZZ+mSvy5TTK6dC
/12lGnta9Il3VZa+Pss9WU0DYGrnLTvg01XY9FMVfWZnpAWKvCDTk+hBOGxy3ZOS16X5LN5GOHxF
mukZxCy6PjI6y/F+rev3Wz8jIFug2Vz7KRgemvAdk9Gr8uRDpWO/f8E4Dl4nHSGyHgZHTNbhqGfH
UKdQiKNo1pEisNilQTqFXIBbcG06fFqYW5ttks0ItiA1K5C3jbP+RNbE3+ltx44v2e/I8FNdWZOW
0jdvJbN4okUSXwiSksFtqYouKRq2bvqhpx89nG5RYcIpOQe49VkhCLvdakvqyDqoXusYUy1CfzPC
c1zY9TBSGYacmmBg5tXWvtzgTeSPia/iCRjgOpoYGvtuZbgNSXIqCkiLtcUMAuG9fV+QsvKRMNDw
1PTV6uZ/kZjO/nuwy8CEOUZ2+VtDGQgx9+LJJbTT/UM2zE9d9E2M+fGNHqBi7jZVvh/AM9Fqkx+i
YqR8LETdP9I9pubf7pAteeLqExQapcaeVhoxSTvaVtEjf/8t2+RkAt9/bN3YM8TIaYMFUwoC0w5/
xB8/+vw7Ps6xOj2hBMtPR2g5PBLK1ANYzpEaPLrFPzWQemy1NogCkrYIQ0Lq4xo4wyZMKT/gqOI5
1uCIKvnkQtgx5iJj6cjHNaylQ3h8OBiEcEiCysHzCXwveG6DwTrhKQ8l85fGA3PCOIXwOqCQtPMG
/fWwDHJMzJ/wBNqtgWL0/MqAbCvtLxZB+mMrha98n4JKay0rzWERzFgalgTtDRcEHCc8t7HAJkU9
xmg9eUK4sa+VCJj9AzILR9B3RSAd1Cff1h8+HFBajLyD98fxle8nLvqKI7vLPi/LP/4CAAD//w==
</cx:binary>
              </cx:geoCache>
            </cx:geography>
          </cx:layoutPr>
        </cx:series>
      </cx:plotAreaRegion>
    </cx:plotArea>
    <cx:legend pos="r" align="min"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_xlchart.v1.14</cx:f>
      </cx:strDim>
      <cx:numDim type="val">
        <cx:f>_xlchart.v1.16</cx:f>
      </cx:numDim>
    </cx:data>
  </cx:chartData>
  <cx:chart>
    <cx:title pos="t" align="ctr" overlay="0">
      <cx:tx>
        <cx:txData>
          <cx:v>Customer Acquistion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Customer Acquistion</a:t>
          </a:r>
        </a:p>
      </cx:txPr>
    </cx:title>
    <cx:plotArea>
      <cx:plotAreaRegion>
        <cx:series layoutId="waterfall" uniqueId="{1BAB9571-A559-40E3-B370-4DFF94988B13}" formatIdx="0">
          <cx:tx>
            <cx:txData>
              <cx:f>_xlchart.v1.15</cx:f>
              <cx:v>33% 31% 36% 100%</cx:v>
            </cx:txData>
          </cx:tx>
          <cx:dataLabels pos="outEnd">
            <cx:visibility seriesName="0" categoryName="0" value="1"/>
          </cx:dataLabels>
          <cx:dataId val="0"/>
          <cx:layoutPr>
            <cx:visibility connectorLines="0"/>
            <cx:subtotals>
              <cx:idx val="3"/>
            </cx:subtotals>
          </cx:layoutPr>
        </cx:series>
      </cx:plotAreaRegion>
      <cx:axis id="0">
        <cx:catScaling gapWidth="0.5"/>
        <cx:tickLabels/>
      </cx:axis>
      <cx:axis id="1">
        <cx:valScaling/>
        <cx:tickLabels/>
      </cx:axis>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chart" Target="../charts/chart2.xml"/><Relationship Id="rId1" Type="http://schemas.openxmlformats.org/officeDocument/2006/relationships/chart" Target="../charts/chart1.xml"/><Relationship Id="rId4" Type="http://schemas.microsoft.com/office/2014/relationships/chartEx" Target="../charts/chartEx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8" Type="http://schemas.openxmlformats.org/officeDocument/2006/relationships/image" Target="../media/image11.svg"/><Relationship Id="rId13" Type="http://schemas.openxmlformats.org/officeDocument/2006/relationships/chart" Target="../charts/chart6.xml"/><Relationship Id="rId3" Type="http://schemas.openxmlformats.org/officeDocument/2006/relationships/image" Target="../media/image6.png"/><Relationship Id="rId7" Type="http://schemas.openxmlformats.org/officeDocument/2006/relationships/image" Target="../media/image10.png"/><Relationship Id="rId12" Type="http://schemas.microsoft.com/office/2014/relationships/chartEx" Target="../charts/chartEx3.xml"/><Relationship Id="rId2" Type="http://schemas.openxmlformats.org/officeDocument/2006/relationships/image" Target="../media/image5.svg"/><Relationship Id="rId1" Type="http://schemas.openxmlformats.org/officeDocument/2006/relationships/image" Target="../media/image4.png"/><Relationship Id="rId6" Type="http://schemas.openxmlformats.org/officeDocument/2006/relationships/image" Target="../media/image9.svg"/><Relationship Id="rId11" Type="http://schemas.openxmlformats.org/officeDocument/2006/relationships/chart" Target="../charts/chart5.xml"/><Relationship Id="rId5" Type="http://schemas.openxmlformats.org/officeDocument/2006/relationships/image" Target="../media/image8.png"/><Relationship Id="rId10" Type="http://schemas.openxmlformats.org/officeDocument/2006/relationships/chart" Target="../charts/chart4.xml"/><Relationship Id="rId4" Type="http://schemas.openxmlformats.org/officeDocument/2006/relationships/image" Target="../media/image7.svg"/><Relationship Id="rId9" Type="http://schemas.microsoft.com/office/2014/relationships/chartEx" Target="../charts/chartEx2.xml"/><Relationship Id="rId14"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microsoft.com/office/2014/relationships/chartEx" Target="../charts/chartEx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8.xml.rels><?xml version="1.0" encoding="UTF-8" standalone="yes"?>
<Relationships xmlns="http://schemas.openxmlformats.org/package/2006/relationships"><Relationship Id="rId1" Type="http://schemas.microsoft.com/office/2014/relationships/chartEx" Target="../charts/chartEx5.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4</xdr:col>
      <xdr:colOff>0</xdr:colOff>
      <xdr:row>4</xdr:row>
      <xdr:rowOff>188383</xdr:rowOff>
    </xdr:from>
    <xdr:to>
      <xdr:col>11</xdr:col>
      <xdr:colOff>304800</xdr:colOff>
      <xdr:row>25</xdr:row>
      <xdr:rowOff>10075</xdr:rowOff>
    </xdr:to>
    <xdr:graphicFrame macro="">
      <xdr:nvGraphicFramePr>
        <xdr:cNvPr id="2" name="Chart 1">
          <a:extLst>
            <a:ext uri="{FF2B5EF4-FFF2-40B4-BE49-F238E27FC236}">
              <a16:creationId xmlns:a16="http://schemas.microsoft.com/office/drawing/2014/main" id="{9FDE9F85-9E1B-40F8-969D-1D84112B68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8</xdr:col>
      <xdr:colOff>318504</xdr:colOff>
      <xdr:row>0</xdr:row>
      <xdr:rowOff>0</xdr:rowOff>
    </xdr:from>
    <xdr:ext cx="4309641" cy="285750"/>
    <xdr:sp macro="" textlink="">
      <xdr:nvSpPr>
        <xdr:cNvPr id="3" name="Rectangle 2">
          <a:extLst>
            <a:ext uri="{FF2B5EF4-FFF2-40B4-BE49-F238E27FC236}">
              <a16:creationId xmlns:a16="http://schemas.microsoft.com/office/drawing/2014/main" id="{30109592-1F91-4564-AFA3-B4DEC6F08551}"/>
            </a:ext>
          </a:extLst>
        </xdr:cNvPr>
        <xdr:cNvSpPr/>
      </xdr:nvSpPr>
      <xdr:spPr>
        <a:xfrm>
          <a:off x="5229171" y="0"/>
          <a:ext cx="4309641" cy="285750"/>
        </a:xfrm>
        <a:prstGeom prst="rect">
          <a:avLst/>
        </a:prstGeom>
        <a:noFill/>
      </xdr:spPr>
      <xdr:txBody>
        <a:bodyPr wrap="none" lIns="91440" tIns="45720" rIns="91440" bIns="45720">
          <a:noAutofit/>
        </a:bodyPr>
        <a:lstStyle/>
        <a:p>
          <a:pPr algn="ctr"/>
          <a:r>
            <a:rPr lang="en-US" sz="4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DMart Analysis</a:t>
          </a:r>
          <a:r>
            <a:rPr lang="en-US" sz="4400" b="1" cap="none" spc="0" baseline="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 Dashboard</a:t>
          </a:r>
          <a:endParaRPr lang="en-US" sz="4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xdr:txBody>
    </xdr:sp>
    <xdr:clientData/>
  </xdr:oneCellAnchor>
  <xdr:twoCellAnchor>
    <xdr:from>
      <xdr:col>12</xdr:col>
      <xdr:colOff>0</xdr:colOff>
      <xdr:row>4</xdr:row>
      <xdr:rowOff>188383</xdr:rowOff>
    </xdr:from>
    <xdr:to>
      <xdr:col>18</xdr:col>
      <xdr:colOff>105833</xdr:colOff>
      <xdr:row>15</xdr:row>
      <xdr:rowOff>52917</xdr:rowOff>
    </xdr:to>
    <xdr:graphicFrame macro="">
      <xdr:nvGraphicFramePr>
        <xdr:cNvPr id="4" name="Chart 3">
          <a:extLst>
            <a:ext uri="{FF2B5EF4-FFF2-40B4-BE49-F238E27FC236}">
              <a16:creationId xmlns:a16="http://schemas.microsoft.com/office/drawing/2014/main" id="{2D5B081A-409C-400C-8CA4-EA3F96D30A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xdr:col>
      <xdr:colOff>412749</xdr:colOff>
      <xdr:row>0</xdr:row>
      <xdr:rowOff>52917</xdr:rowOff>
    </xdr:from>
    <xdr:to>
      <xdr:col>5</xdr:col>
      <xdr:colOff>529166</xdr:colOff>
      <xdr:row>3</xdr:row>
      <xdr:rowOff>181306</xdr:rowOff>
    </xdr:to>
    <xdr:pic>
      <xdr:nvPicPr>
        <xdr:cNvPr id="14" name="Picture 13">
          <a:extLst>
            <a:ext uri="{FF2B5EF4-FFF2-40B4-BE49-F238E27FC236}">
              <a16:creationId xmlns:a16="http://schemas.microsoft.com/office/drawing/2014/main" id="{15E18DD7-86A7-4639-B21A-FF20117BEFC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40416" y="52917"/>
          <a:ext cx="1957917" cy="699889"/>
        </a:xfrm>
        <a:prstGeom prst="rect">
          <a:avLst/>
        </a:prstGeom>
      </xdr:spPr>
    </xdr:pic>
    <xdr:clientData/>
  </xdr:twoCellAnchor>
  <xdr:twoCellAnchor editAs="oneCell">
    <xdr:from>
      <xdr:col>0</xdr:col>
      <xdr:colOff>52917</xdr:colOff>
      <xdr:row>4</xdr:row>
      <xdr:rowOff>188383</xdr:rowOff>
    </xdr:from>
    <xdr:to>
      <xdr:col>3</xdr:col>
      <xdr:colOff>232833</xdr:colOff>
      <xdr:row>11</xdr:row>
      <xdr:rowOff>52917</xdr:rowOff>
    </xdr:to>
    <mc:AlternateContent xmlns:mc="http://schemas.openxmlformats.org/markup-compatibility/2006" xmlns:tsle="http://schemas.microsoft.com/office/drawing/2012/timeslicer">
      <mc:Choice Requires="tsle">
        <xdr:graphicFrame macro="">
          <xdr:nvGraphicFramePr>
            <xdr:cNvPr id="17" name="Date">
              <a:extLst>
                <a:ext uri="{FF2B5EF4-FFF2-40B4-BE49-F238E27FC236}">
                  <a16:creationId xmlns:a16="http://schemas.microsoft.com/office/drawing/2014/main" id="{EE7FC98A-7781-4B9F-9CE9-A1C9696EBA6D}"/>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52917" y="950383"/>
              <a:ext cx="2021416" cy="1198034"/>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52917</xdr:colOff>
      <xdr:row>12</xdr:row>
      <xdr:rowOff>35982</xdr:rowOff>
    </xdr:from>
    <xdr:to>
      <xdr:col>3</xdr:col>
      <xdr:colOff>11417</xdr:colOff>
      <xdr:row>21</xdr:row>
      <xdr:rowOff>121482</xdr:rowOff>
    </xdr:to>
    <mc:AlternateContent xmlns:mc="http://schemas.openxmlformats.org/markup-compatibility/2006" xmlns:a14="http://schemas.microsoft.com/office/drawing/2010/main">
      <mc:Choice Requires="a14">
        <xdr:graphicFrame macro="">
          <xdr:nvGraphicFramePr>
            <xdr:cNvPr id="18" name="State">
              <a:extLst>
                <a:ext uri="{FF2B5EF4-FFF2-40B4-BE49-F238E27FC236}">
                  <a16:creationId xmlns:a16="http://schemas.microsoft.com/office/drawing/2014/main" id="{2EA38FAF-CBFE-4014-B83A-F28B015FD18F}"/>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mlns="">
        <xdr:sp macro="" textlink="">
          <xdr:nvSpPr>
            <xdr:cNvPr id="0" name=""/>
            <xdr:cNvSpPr>
              <a:spLocks noTextEdit="1"/>
            </xdr:cNvSpPr>
          </xdr:nvSpPr>
          <xdr:spPr>
            <a:xfrm>
              <a:off x="52917" y="2321982"/>
              <a:ext cx="1800000" cy="1800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68792</xdr:colOff>
      <xdr:row>21</xdr:row>
      <xdr:rowOff>173566</xdr:rowOff>
    </xdr:from>
    <xdr:to>
      <xdr:col>3</xdr:col>
      <xdr:colOff>27292</xdr:colOff>
      <xdr:row>31</xdr:row>
      <xdr:rowOff>68566</xdr:rowOff>
    </xdr:to>
    <mc:AlternateContent xmlns:mc="http://schemas.openxmlformats.org/markup-compatibility/2006" xmlns:a14="http://schemas.microsoft.com/office/drawing/2010/main">
      <mc:Choice Requires="a14">
        <xdr:graphicFrame macro="">
          <xdr:nvGraphicFramePr>
            <xdr:cNvPr id="19" name="Product">
              <a:extLst>
                <a:ext uri="{FF2B5EF4-FFF2-40B4-BE49-F238E27FC236}">
                  <a16:creationId xmlns:a16="http://schemas.microsoft.com/office/drawing/2014/main" id="{09BAAB60-A95F-476A-8C5D-C60F87A8C505}"/>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68792" y="4174066"/>
              <a:ext cx="1800000" cy="1800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10583</xdr:colOff>
      <xdr:row>15</xdr:row>
      <xdr:rowOff>169333</xdr:rowOff>
    </xdr:from>
    <xdr:to>
      <xdr:col>18</xdr:col>
      <xdr:colOff>84667</xdr:colOff>
      <xdr:row>31</xdr:row>
      <xdr:rowOff>68566</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CCBD470D-13E2-4BED-958E-DAA73C39E37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7325783" y="3026833"/>
              <a:ext cx="3731684" cy="294723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3</xdr:col>
      <xdr:colOff>223837</xdr:colOff>
      <xdr:row>4</xdr:row>
      <xdr:rowOff>33337</xdr:rowOff>
    </xdr:from>
    <xdr:to>
      <xdr:col>10</xdr:col>
      <xdr:colOff>528637</xdr:colOff>
      <xdr:row>18</xdr:row>
      <xdr:rowOff>109537</xdr:rowOff>
    </xdr:to>
    <xdr:graphicFrame macro="">
      <xdr:nvGraphicFramePr>
        <xdr:cNvPr id="2" name="Chart 1">
          <a:extLst>
            <a:ext uri="{FF2B5EF4-FFF2-40B4-BE49-F238E27FC236}">
              <a16:creationId xmlns:a16="http://schemas.microsoft.com/office/drawing/2014/main" id="{B92657FB-A3CF-4A5B-9EDA-22A65BE9CB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376237</xdr:colOff>
      <xdr:row>4</xdr:row>
      <xdr:rowOff>33337</xdr:rowOff>
    </xdr:from>
    <xdr:to>
      <xdr:col>11</xdr:col>
      <xdr:colOff>71437</xdr:colOff>
      <xdr:row>18</xdr:row>
      <xdr:rowOff>109537</xdr:rowOff>
    </xdr:to>
    <xdr:graphicFrame macro="">
      <xdr:nvGraphicFramePr>
        <xdr:cNvPr id="2" name="Chart 1">
          <a:extLst>
            <a:ext uri="{FF2B5EF4-FFF2-40B4-BE49-F238E27FC236}">
              <a16:creationId xmlns:a16="http://schemas.microsoft.com/office/drawing/2014/main" id="{6C5A3AF8-72D2-4DAA-84DE-EC7B17E388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1</xdr:colOff>
      <xdr:row>0</xdr:row>
      <xdr:rowOff>0</xdr:rowOff>
    </xdr:from>
    <xdr:to>
      <xdr:col>21</xdr:col>
      <xdr:colOff>600075</xdr:colOff>
      <xdr:row>3</xdr:row>
      <xdr:rowOff>66674</xdr:rowOff>
    </xdr:to>
    <xdr:sp macro="" textlink="">
      <xdr:nvSpPr>
        <xdr:cNvPr id="2" name="Rectangle 1">
          <a:extLst>
            <a:ext uri="{FF2B5EF4-FFF2-40B4-BE49-F238E27FC236}">
              <a16:creationId xmlns:a16="http://schemas.microsoft.com/office/drawing/2014/main" id="{4E465C43-5AF8-4CF7-8D6D-FB63142B2589}"/>
            </a:ext>
          </a:extLst>
        </xdr:cNvPr>
        <xdr:cNvSpPr/>
      </xdr:nvSpPr>
      <xdr:spPr>
        <a:xfrm>
          <a:off x="1" y="0"/>
          <a:ext cx="13401674" cy="638174"/>
        </a:xfrm>
        <a:prstGeom prst="rect">
          <a:avLst/>
        </a:prstGeom>
        <a:gradFill>
          <a:gsLst>
            <a:gs pos="0">
              <a:srgbClr val="0070C0">
                <a:alpha val="80000"/>
              </a:srgbClr>
            </a:gs>
            <a:gs pos="100000">
              <a:srgbClr val="7030A0">
                <a:alpha val="80000"/>
              </a:srgbClr>
            </a:gs>
          </a:gsLst>
          <a:lin ang="240000" scaled="0"/>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161925</xdr:colOff>
      <xdr:row>4</xdr:row>
      <xdr:rowOff>161925</xdr:rowOff>
    </xdr:from>
    <xdr:to>
      <xdr:col>17</xdr:col>
      <xdr:colOff>133351</xdr:colOff>
      <xdr:row>24</xdr:row>
      <xdr:rowOff>66675</xdr:rowOff>
    </xdr:to>
    <xdr:sp macro="" textlink="">
      <xdr:nvSpPr>
        <xdr:cNvPr id="3" name="Freeform: Shape 2">
          <a:extLst>
            <a:ext uri="{FF2B5EF4-FFF2-40B4-BE49-F238E27FC236}">
              <a16:creationId xmlns:a16="http://schemas.microsoft.com/office/drawing/2014/main" id="{F0D99473-8678-4EB5-A09E-BAFF8B6F5A4B}"/>
            </a:ext>
          </a:extLst>
        </xdr:cNvPr>
        <xdr:cNvSpPr/>
      </xdr:nvSpPr>
      <xdr:spPr>
        <a:xfrm>
          <a:off x="1990725" y="923925"/>
          <a:ext cx="8505826" cy="3714750"/>
        </a:xfrm>
        <a:custGeom>
          <a:avLst/>
          <a:gdLst>
            <a:gd name="connsiteX0" fmla="*/ 3187809 w 10416208"/>
            <a:gd name="connsiteY0" fmla="*/ 2379967 h 4982817"/>
            <a:gd name="connsiteX1" fmla="*/ 7312878 w 10416208"/>
            <a:gd name="connsiteY1" fmla="*/ 2379967 h 4982817"/>
            <a:gd name="connsiteX2" fmla="*/ 7312878 w 10416208"/>
            <a:gd name="connsiteY2" fmla="*/ 4982817 h 4982817"/>
            <a:gd name="connsiteX3" fmla="*/ 3187809 w 10416208"/>
            <a:gd name="connsiteY3" fmla="*/ 4982817 h 4982817"/>
            <a:gd name="connsiteX4" fmla="*/ 0 w 10416208"/>
            <a:gd name="connsiteY4" fmla="*/ 2379967 h 4982817"/>
            <a:gd name="connsiteX5" fmla="*/ 3105009 w 10416208"/>
            <a:gd name="connsiteY5" fmla="*/ 2379967 h 4982817"/>
            <a:gd name="connsiteX6" fmla="*/ 3105009 w 10416208"/>
            <a:gd name="connsiteY6" fmla="*/ 4982817 h 4982817"/>
            <a:gd name="connsiteX7" fmla="*/ 0 w 10416208"/>
            <a:gd name="connsiteY7" fmla="*/ 4982817 h 4982817"/>
            <a:gd name="connsiteX8" fmla="*/ 7395678 w 10416208"/>
            <a:gd name="connsiteY8" fmla="*/ 0 h 4982817"/>
            <a:gd name="connsiteX9" fmla="*/ 10416208 w 10416208"/>
            <a:gd name="connsiteY9" fmla="*/ 0 h 4982817"/>
            <a:gd name="connsiteX10" fmla="*/ 10416208 w 10416208"/>
            <a:gd name="connsiteY10" fmla="*/ 4982817 h 4982817"/>
            <a:gd name="connsiteX11" fmla="*/ 7395678 w 10416208"/>
            <a:gd name="connsiteY11" fmla="*/ 4982817 h 4982817"/>
            <a:gd name="connsiteX12" fmla="*/ 0 w 10416208"/>
            <a:gd name="connsiteY12" fmla="*/ 0 h 4982817"/>
            <a:gd name="connsiteX13" fmla="*/ 7312878 w 10416208"/>
            <a:gd name="connsiteY13" fmla="*/ 0 h 4982817"/>
            <a:gd name="connsiteX14" fmla="*/ 7312878 w 10416208"/>
            <a:gd name="connsiteY14" fmla="*/ 2297167 h 4982817"/>
            <a:gd name="connsiteX15" fmla="*/ 0 w 10416208"/>
            <a:gd name="connsiteY15" fmla="*/ 2297167 h 498281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Lst>
          <a:rect l="l" t="t" r="r" b="b"/>
          <a:pathLst>
            <a:path w="10416208" h="4982817">
              <a:moveTo>
                <a:pt x="3187809" y="2379967"/>
              </a:moveTo>
              <a:lnTo>
                <a:pt x="7312878" y="2379967"/>
              </a:lnTo>
              <a:lnTo>
                <a:pt x="7312878" y="4982817"/>
              </a:lnTo>
              <a:lnTo>
                <a:pt x="3187809" y="4982817"/>
              </a:lnTo>
              <a:close/>
              <a:moveTo>
                <a:pt x="0" y="2379967"/>
              </a:moveTo>
              <a:lnTo>
                <a:pt x="3105009" y="2379967"/>
              </a:lnTo>
              <a:lnTo>
                <a:pt x="3105009" y="4982817"/>
              </a:lnTo>
              <a:lnTo>
                <a:pt x="0" y="4982817"/>
              </a:lnTo>
              <a:close/>
              <a:moveTo>
                <a:pt x="7395678" y="0"/>
              </a:moveTo>
              <a:lnTo>
                <a:pt x="10416208" y="0"/>
              </a:lnTo>
              <a:lnTo>
                <a:pt x="10416208" y="4982817"/>
              </a:lnTo>
              <a:lnTo>
                <a:pt x="7395678" y="4982817"/>
              </a:lnTo>
              <a:close/>
              <a:moveTo>
                <a:pt x="0" y="0"/>
              </a:moveTo>
              <a:lnTo>
                <a:pt x="7312878" y="0"/>
              </a:lnTo>
              <a:lnTo>
                <a:pt x="7312878" y="2297167"/>
              </a:lnTo>
              <a:lnTo>
                <a:pt x="0" y="2297167"/>
              </a:lnTo>
              <a:close/>
            </a:path>
          </a:pathLst>
        </a:custGeom>
        <a:gradFill>
          <a:gsLst>
            <a:gs pos="0">
              <a:srgbClr val="0070C0">
                <a:alpha val="80000"/>
              </a:srgbClr>
            </a:gs>
            <a:gs pos="100000">
              <a:srgbClr val="7030A0">
                <a:alpha val="80000"/>
              </a:srgbClr>
            </a:gs>
          </a:gsLst>
          <a:lin ang="2700000" scaled="0"/>
        </a:gra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clientData/>
  </xdr:twoCellAnchor>
  <xdr:twoCellAnchor>
    <xdr:from>
      <xdr:col>3</xdr:col>
      <xdr:colOff>171450</xdr:colOff>
      <xdr:row>24</xdr:row>
      <xdr:rowOff>142874</xdr:rowOff>
    </xdr:from>
    <xdr:to>
      <xdr:col>17</xdr:col>
      <xdr:colOff>142875</xdr:colOff>
      <xdr:row>30</xdr:row>
      <xdr:rowOff>19049</xdr:rowOff>
    </xdr:to>
    <xdr:sp macro="" textlink="">
      <xdr:nvSpPr>
        <xdr:cNvPr id="4" name="Rectangle 3">
          <a:extLst>
            <a:ext uri="{FF2B5EF4-FFF2-40B4-BE49-F238E27FC236}">
              <a16:creationId xmlns:a16="http://schemas.microsoft.com/office/drawing/2014/main" id="{6238B147-122B-4CB3-809C-A756A788F7BA}"/>
            </a:ext>
          </a:extLst>
        </xdr:cNvPr>
        <xdr:cNvSpPr/>
      </xdr:nvSpPr>
      <xdr:spPr>
        <a:xfrm>
          <a:off x="2000250" y="4714874"/>
          <a:ext cx="8505825" cy="1019175"/>
        </a:xfrm>
        <a:prstGeom prst="rect">
          <a:avLst/>
        </a:prstGeom>
        <a:gradFill>
          <a:gsLst>
            <a:gs pos="0">
              <a:schemeClr val="tx1"/>
            </a:gs>
            <a:gs pos="100000">
              <a:schemeClr val="tx1"/>
            </a:gs>
          </a:gsLst>
          <a:lin ang="240000" scaled="0"/>
        </a:gra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557741</xdr:colOff>
      <xdr:row>0</xdr:row>
      <xdr:rowOff>117647</xdr:rowOff>
    </xdr:from>
    <xdr:ext cx="5580591" cy="530658"/>
    <xdr:sp macro="" textlink="">
      <xdr:nvSpPr>
        <xdr:cNvPr id="5" name="TextBox 4">
          <a:extLst>
            <a:ext uri="{FF2B5EF4-FFF2-40B4-BE49-F238E27FC236}">
              <a16:creationId xmlns:a16="http://schemas.microsoft.com/office/drawing/2014/main" id="{DBFC0D99-A754-4409-B4CF-D76C63B1AE37}"/>
            </a:ext>
          </a:extLst>
        </xdr:cNvPr>
        <xdr:cNvSpPr txBox="1"/>
      </xdr:nvSpPr>
      <xdr:spPr>
        <a:xfrm>
          <a:off x="3626908" y="117647"/>
          <a:ext cx="5580591"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2800">
              <a:solidFill>
                <a:schemeClr val="bg1"/>
              </a:solidFill>
            </a:rPr>
            <a:t>DMART</a:t>
          </a:r>
          <a:r>
            <a:rPr lang="en-US" sz="2800" baseline="0"/>
            <a:t> </a:t>
          </a:r>
          <a:r>
            <a:rPr lang="en-US" sz="2800" baseline="0">
              <a:solidFill>
                <a:schemeClr val="bg1"/>
              </a:solidFill>
            </a:rPr>
            <a:t>ANALYSIS</a:t>
          </a:r>
          <a:r>
            <a:rPr lang="en-US" sz="2800" baseline="0"/>
            <a:t> </a:t>
          </a:r>
          <a:r>
            <a:rPr lang="en-US" sz="2800" baseline="0">
              <a:solidFill>
                <a:schemeClr val="bg1"/>
              </a:solidFill>
            </a:rPr>
            <a:t>DASHBOARD</a:t>
          </a:r>
          <a:endParaRPr lang="en-US" sz="2800">
            <a:solidFill>
              <a:schemeClr val="bg1"/>
            </a:solidFill>
          </a:endParaRPr>
        </a:p>
      </xdr:txBody>
    </xdr:sp>
    <xdr:clientData/>
  </xdr:oneCellAnchor>
  <xdr:twoCellAnchor>
    <xdr:from>
      <xdr:col>3</xdr:col>
      <xdr:colOff>209550</xdr:colOff>
      <xdr:row>5</xdr:row>
      <xdr:rowOff>38100</xdr:rowOff>
    </xdr:from>
    <xdr:to>
      <xdr:col>5</xdr:col>
      <xdr:colOff>95250</xdr:colOff>
      <xdr:row>6</xdr:row>
      <xdr:rowOff>95250</xdr:rowOff>
    </xdr:to>
    <xdr:sp macro="" textlink="">
      <xdr:nvSpPr>
        <xdr:cNvPr id="8" name="Rectangle: Rounded Corners 7">
          <a:extLst>
            <a:ext uri="{FF2B5EF4-FFF2-40B4-BE49-F238E27FC236}">
              <a16:creationId xmlns:a16="http://schemas.microsoft.com/office/drawing/2014/main" id="{77EF1740-F4FC-434D-9AD1-28002DA32FC2}"/>
            </a:ext>
          </a:extLst>
        </xdr:cNvPr>
        <xdr:cNvSpPr/>
      </xdr:nvSpPr>
      <xdr:spPr>
        <a:xfrm>
          <a:off x="2038350" y="990600"/>
          <a:ext cx="1104900" cy="247650"/>
        </a:xfrm>
        <a:prstGeom prst="roundRect">
          <a:avLst/>
        </a:prstGeom>
        <a:solidFill>
          <a:schemeClr val="bg1">
            <a:alpha val="28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333373</xdr:colOff>
      <xdr:row>5</xdr:row>
      <xdr:rowOff>19050</xdr:rowOff>
    </xdr:from>
    <xdr:to>
      <xdr:col>15</xdr:col>
      <xdr:colOff>523874</xdr:colOff>
      <xdr:row>6</xdr:row>
      <xdr:rowOff>76200</xdr:rowOff>
    </xdr:to>
    <xdr:sp macro="" textlink="">
      <xdr:nvSpPr>
        <xdr:cNvPr id="9" name="Rectangle: Rounded Corners 8">
          <a:extLst>
            <a:ext uri="{FF2B5EF4-FFF2-40B4-BE49-F238E27FC236}">
              <a16:creationId xmlns:a16="http://schemas.microsoft.com/office/drawing/2014/main" id="{07186E2E-DFDF-44C7-8624-C4DC9A4EA5D5}"/>
            </a:ext>
          </a:extLst>
        </xdr:cNvPr>
        <xdr:cNvSpPr/>
      </xdr:nvSpPr>
      <xdr:spPr>
        <a:xfrm>
          <a:off x="8258173" y="971550"/>
          <a:ext cx="1409701" cy="247650"/>
        </a:xfrm>
        <a:prstGeom prst="roundRect">
          <a:avLst/>
        </a:prstGeom>
        <a:solidFill>
          <a:schemeClr val="bg1">
            <a:alpha val="28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428625</xdr:colOff>
      <xdr:row>14</xdr:row>
      <xdr:rowOff>76200</xdr:rowOff>
    </xdr:from>
    <xdr:to>
      <xdr:col>10</xdr:col>
      <xdr:colOff>361950</xdr:colOff>
      <xdr:row>15</xdr:row>
      <xdr:rowOff>133350</xdr:rowOff>
    </xdr:to>
    <xdr:sp macro="" textlink="">
      <xdr:nvSpPr>
        <xdr:cNvPr id="10" name="Rectangle: Rounded Corners 9">
          <a:extLst>
            <a:ext uri="{FF2B5EF4-FFF2-40B4-BE49-F238E27FC236}">
              <a16:creationId xmlns:a16="http://schemas.microsoft.com/office/drawing/2014/main" id="{74D6FC66-6B5B-436B-8D64-EBE2A3F9962D}"/>
            </a:ext>
          </a:extLst>
        </xdr:cNvPr>
        <xdr:cNvSpPr/>
      </xdr:nvSpPr>
      <xdr:spPr>
        <a:xfrm>
          <a:off x="4695825" y="2743200"/>
          <a:ext cx="1762125" cy="247650"/>
        </a:xfrm>
        <a:prstGeom prst="roundRect">
          <a:avLst>
            <a:gd name="adj" fmla="val 0"/>
          </a:avLst>
        </a:prstGeom>
        <a:solidFill>
          <a:schemeClr val="bg1">
            <a:alpha val="28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Customer Acquisition</a:t>
          </a:r>
        </a:p>
      </xdr:txBody>
    </xdr:sp>
    <xdr:clientData/>
  </xdr:twoCellAnchor>
  <xdr:twoCellAnchor>
    <xdr:from>
      <xdr:col>3</xdr:col>
      <xdr:colOff>228599</xdr:colOff>
      <xdr:row>14</xdr:row>
      <xdr:rowOff>76200</xdr:rowOff>
    </xdr:from>
    <xdr:to>
      <xdr:col>5</xdr:col>
      <xdr:colOff>114299</xdr:colOff>
      <xdr:row>15</xdr:row>
      <xdr:rowOff>133350</xdr:rowOff>
    </xdr:to>
    <xdr:sp macro="" textlink="">
      <xdr:nvSpPr>
        <xdr:cNvPr id="11" name="Rectangle: Rounded Corners 10">
          <a:extLst>
            <a:ext uri="{FF2B5EF4-FFF2-40B4-BE49-F238E27FC236}">
              <a16:creationId xmlns:a16="http://schemas.microsoft.com/office/drawing/2014/main" id="{EE17A376-F63D-4684-9CFF-F6F525544CFD}"/>
            </a:ext>
          </a:extLst>
        </xdr:cNvPr>
        <xdr:cNvSpPr/>
      </xdr:nvSpPr>
      <xdr:spPr>
        <a:xfrm>
          <a:off x="2057399" y="2743200"/>
          <a:ext cx="1104900" cy="247650"/>
        </a:xfrm>
        <a:prstGeom prst="roundRect">
          <a:avLst/>
        </a:prstGeom>
        <a:solidFill>
          <a:schemeClr val="bg1">
            <a:alpha val="28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276225</xdr:colOff>
      <xdr:row>14</xdr:row>
      <xdr:rowOff>123825</xdr:rowOff>
    </xdr:from>
    <xdr:to>
      <xdr:col>3</xdr:col>
      <xdr:colOff>456225</xdr:colOff>
      <xdr:row>15</xdr:row>
      <xdr:rowOff>113325</xdr:rowOff>
    </xdr:to>
    <xdr:pic>
      <xdr:nvPicPr>
        <xdr:cNvPr id="13" name="Graphic 12" descr="Magnifying glass">
          <a:extLst>
            <a:ext uri="{FF2B5EF4-FFF2-40B4-BE49-F238E27FC236}">
              <a16:creationId xmlns:a16="http://schemas.microsoft.com/office/drawing/2014/main" id="{732E261C-03FF-4675-B94C-4B041ADFB64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2105025" y="2790825"/>
          <a:ext cx="180000" cy="180000"/>
        </a:xfrm>
        <a:prstGeom prst="rect">
          <a:avLst/>
        </a:prstGeom>
      </xdr:spPr>
    </xdr:pic>
    <xdr:clientData/>
  </xdr:twoCellAnchor>
  <xdr:twoCellAnchor editAs="oneCell">
    <xdr:from>
      <xdr:col>3</xdr:col>
      <xdr:colOff>226200</xdr:colOff>
      <xdr:row>5</xdr:row>
      <xdr:rowOff>45225</xdr:rowOff>
    </xdr:from>
    <xdr:to>
      <xdr:col>3</xdr:col>
      <xdr:colOff>478200</xdr:colOff>
      <xdr:row>6</xdr:row>
      <xdr:rowOff>106725</xdr:rowOff>
    </xdr:to>
    <xdr:pic>
      <xdr:nvPicPr>
        <xdr:cNvPr id="15" name="Graphic 14" descr="Statistics">
          <a:extLst>
            <a:ext uri="{FF2B5EF4-FFF2-40B4-BE49-F238E27FC236}">
              <a16:creationId xmlns:a16="http://schemas.microsoft.com/office/drawing/2014/main" id="{26587624-4D55-4BB4-9DEB-91982DFC66C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055000" y="997725"/>
          <a:ext cx="252000" cy="252000"/>
        </a:xfrm>
        <a:prstGeom prst="rect">
          <a:avLst/>
        </a:prstGeom>
      </xdr:spPr>
    </xdr:pic>
    <xdr:clientData/>
  </xdr:twoCellAnchor>
  <xdr:twoCellAnchor editAs="oneCell">
    <xdr:from>
      <xdr:col>7</xdr:col>
      <xdr:colOff>476250</xdr:colOff>
      <xdr:row>14</xdr:row>
      <xdr:rowOff>52350</xdr:rowOff>
    </xdr:from>
    <xdr:to>
      <xdr:col>8</xdr:col>
      <xdr:colOff>171000</xdr:colOff>
      <xdr:row>15</xdr:row>
      <xdr:rowOff>166200</xdr:rowOff>
    </xdr:to>
    <xdr:pic>
      <xdr:nvPicPr>
        <xdr:cNvPr id="17" name="Graphic 16" descr="Target Audience">
          <a:extLst>
            <a:ext uri="{FF2B5EF4-FFF2-40B4-BE49-F238E27FC236}">
              <a16:creationId xmlns:a16="http://schemas.microsoft.com/office/drawing/2014/main" id="{CF8AC0DD-B762-4C00-A5F5-013E53B60C3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4743450" y="2719350"/>
          <a:ext cx="304350" cy="304350"/>
        </a:xfrm>
        <a:prstGeom prst="rect">
          <a:avLst/>
        </a:prstGeom>
      </xdr:spPr>
    </xdr:pic>
    <xdr:clientData/>
  </xdr:twoCellAnchor>
  <xdr:twoCellAnchor editAs="oneCell">
    <xdr:from>
      <xdr:col>13</xdr:col>
      <xdr:colOff>383325</xdr:colOff>
      <xdr:row>5</xdr:row>
      <xdr:rowOff>21375</xdr:rowOff>
    </xdr:from>
    <xdr:to>
      <xdr:col>13</xdr:col>
      <xdr:colOff>599325</xdr:colOff>
      <xdr:row>6</xdr:row>
      <xdr:rowOff>46875</xdr:rowOff>
    </xdr:to>
    <xdr:pic>
      <xdr:nvPicPr>
        <xdr:cNvPr id="19" name="Graphic 18" descr="Questions">
          <a:extLst>
            <a:ext uri="{FF2B5EF4-FFF2-40B4-BE49-F238E27FC236}">
              <a16:creationId xmlns:a16="http://schemas.microsoft.com/office/drawing/2014/main" id="{214C8644-F925-4B92-9FB9-50B7CE8569C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8308125" y="973875"/>
          <a:ext cx="216000" cy="216000"/>
        </a:xfrm>
        <a:prstGeom prst="rect">
          <a:avLst/>
        </a:prstGeom>
      </xdr:spPr>
    </xdr:pic>
    <xdr:clientData/>
  </xdr:twoCellAnchor>
  <xdr:oneCellAnchor>
    <xdr:from>
      <xdr:col>3</xdr:col>
      <xdr:colOff>466724</xdr:colOff>
      <xdr:row>5</xdr:row>
      <xdr:rowOff>942</xdr:rowOff>
    </xdr:from>
    <xdr:ext cx="628651" cy="311496"/>
    <xdr:sp macro="" textlink="">
      <xdr:nvSpPr>
        <xdr:cNvPr id="20" name="TextBox 19">
          <a:extLst>
            <a:ext uri="{FF2B5EF4-FFF2-40B4-BE49-F238E27FC236}">
              <a16:creationId xmlns:a16="http://schemas.microsoft.com/office/drawing/2014/main" id="{86CB0CB0-6CCE-45A7-B382-A3437630CCB9}"/>
            </a:ext>
          </a:extLst>
        </xdr:cNvPr>
        <xdr:cNvSpPr txBox="1"/>
      </xdr:nvSpPr>
      <xdr:spPr>
        <a:xfrm>
          <a:off x="2295524" y="953442"/>
          <a:ext cx="62865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400">
              <a:solidFill>
                <a:schemeClr val="bg1"/>
              </a:solidFill>
            </a:rPr>
            <a:t>Sales</a:t>
          </a:r>
        </a:p>
      </xdr:txBody>
    </xdr:sp>
    <xdr:clientData/>
  </xdr:oneCellAnchor>
  <xdr:oneCellAnchor>
    <xdr:from>
      <xdr:col>3</xdr:col>
      <xdr:colOff>352424</xdr:colOff>
      <xdr:row>14</xdr:row>
      <xdr:rowOff>51399</xdr:rowOff>
    </xdr:from>
    <xdr:ext cx="1066801" cy="311496"/>
    <xdr:sp macro="" textlink="">
      <xdr:nvSpPr>
        <xdr:cNvPr id="21" name="TextBox 20">
          <a:extLst>
            <a:ext uri="{FF2B5EF4-FFF2-40B4-BE49-F238E27FC236}">
              <a16:creationId xmlns:a16="http://schemas.microsoft.com/office/drawing/2014/main" id="{807B76A7-66EC-4FE4-96A0-F3D49C80D872}"/>
            </a:ext>
          </a:extLst>
        </xdr:cNvPr>
        <xdr:cNvSpPr txBox="1"/>
      </xdr:nvSpPr>
      <xdr:spPr>
        <a:xfrm>
          <a:off x="2181224" y="2718399"/>
          <a:ext cx="106680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1400">
              <a:solidFill>
                <a:schemeClr val="bg1"/>
              </a:solidFill>
            </a:rPr>
            <a:t>Deliveries</a:t>
          </a:r>
        </a:p>
      </xdr:txBody>
    </xdr:sp>
    <xdr:clientData/>
  </xdr:oneCellAnchor>
  <xdr:oneCellAnchor>
    <xdr:from>
      <xdr:col>13</xdr:col>
      <xdr:colOff>361949</xdr:colOff>
      <xdr:row>5</xdr:row>
      <xdr:rowOff>39146</xdr:rowOff>
    </xdr:from>
    <xdr:ext cx="1485901" cy="233205"/>
    <xdr:sp macro="" textlink="">
      <xdr:nvSpPr>
        <xdr:cNvPr id="22" name="TextBox 21">
          <a:extLst>
            <a:ext uri="{FF2B5EF4-FFF2-40B4-BE49-F238E27FC236}">
              <a16:creationId xmlns:a16="http://schemas.microsoft.com/office/drawing/2014/main" id="{ACF6B6CE-7302-4ED3-9EAB-4BFA17C95152}"/>
            </a:ext>
          </a:extLst>
        </xdr:cNvPr>
        <xdr:cNvSpPr txBox="1"/>
      </xdr:nvSpPr>
      <xdr:spPr>
        <a:xfrm>
          <a:off x="8286749" y="991646"/>
          <a:ext cx="1485901" cy="233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900">
              <a:solidFill>
                <a:schemeClr val="bg1"/>
              </a:solidFill>
            </a:rPr>
            <a:t>Customer Satisfaction</a:t>
          </a:r>
        </a:p>
      </xdr:txBody>
    </xdr:sp>
    <xdr:clientData/>
  </xdr:oneCellAnchor>
  <xdr:twoCellAnchor>
    <xdr:from>
      <xdr:col>9</xdr:col>
      <xdr:colOff>142874</xdr:colOff>
      <xdr:row>4</xdr:row>
      <xdr:rowOff>180975</xdr:rowOff>
    </xdr:from>
    <xdr:to>
      <xdr:col>13</xdr:col>
      <xdr:colOff>142875</xdr:colOff>
      <xdr:row>14</xdr:row>
      <xdr:rowOff>28575</xdr:rowOff>
    </xdr:to>
    <mc:AlternateContent xmlns:mc="http://schemas.openxmlformats.org/markup-compatibility/2006">
      <mc:Choice xmlns:cx4="http://schemas.microsoft.com/office/drawing/2016/5/10/chartex" Requires="cx4">
        <xdr:graphicFrame macro="">
          <xdr:nvGraphicFramePr>
            <xdr:cNvPr id="27" name="Chart 26">
              <a:extLst>
                <a:ext uri="{FF2B5EF4-FFF2-40B4-BE49-F238E27FC236}">
                  <a16:creationId xmlns:a16="http://schemas.microsoft.com/office/drawing/2014/main" id="{A6D6001E-0CE0-4EEC-99C5-3E302C8CB14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5629274" y="942975"/>
              <a:ext cx="2438401" cy="17526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323850</xdr:colOff>
      <xdr:row>16</xdr:row>
      <xdr:rowOff>0</xdr:rowOff>
    </xdr:from>
    <xdr:to>
      <xdr:col>5</xdr:col>
      <xdr:colOff>304800</xdr:colOff>
      <xdr:row>22</xdr:row>
      <xdr:rowOff>1</xdr:rowOff>
    </xdr:to>
    <xdr:graphicFrame macro="">
      <xdr:nvGraphicFramePr>
        <xdr:cNvPr id="28" name="Chart 27">
          <a:extLst>
            <a:ext uri="{FF2B5EF4-FFF2-40B4-BE49-F238E27FC236}">
              <a16:creationId xmlns:a16="http://schemas.microsoft.com/office/drawing/2014/main" id="{3580AD6B-510C-4BAF-AB5A-C55A02C32B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xdr:col>
      <xdr:colOff>566737</xdr:colOff>
      <xdr:row>17</xdr:row>
      <xdr:rowOff>147639</xdr:rowOff>
    </xdr:from>
    <xdr:to>
      <xdr:col>5</xdr:col>
      <xdr:colOff>114300</xdr:colOff>
      <xdr:row>19</xdr:row>
      <xdr:rowOff>76201</xdr:rowOff>
    </xdr:to>
    <xdr:sp macro="" textlink="'Delivery Performance Doughnut'!$C$5">
      <xdr:nvSpPr>
        <xdr:cNvPr id="29" name="TextBox 28">
          <a:extLst>
            <a:ext uri="{FF2B5EF4-FFF2-40B4-BE49-F238E27FC236}">
              <a16:creationId xmlns:a16="http://schemas.microsoft.com/office/drawing/2014/main" id="{835141CB-A95A-4D7C-8B80-AF8ED617D4E1}"/>
            </a:ext>
          </a:extLst>
        </xdr:cNvPr>
        <xdr:cNvSpPr txBox="1"/>
      </xdr:nvSpPr>
      <xdr:spPr>
        <a:xfrm>
          <a:off x="2395537" y="3386139"/>
          <a:ext cx="766763" cy="309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79B0FA1-7BDD-4A47-9C2C-ED77E03BA323}" type="TxLink">
            <a:rPr lang="en-US" sz="1800" b="0" i="0" u="none" strike="noStrike">
              <a:solidFill>
                <a:schemeClr val="bg1"/>
              </a:solidFill>
              <a:latin typeface="Calibri"/>
              <a:cs typeface="Calibri"/>
            </a:rPr>
            <a:pPr algn="ctr"/>
            <a:t>69%</a:t>
          </a:fld>
          <a:endParaRPr lang="en-US" sz="3200" b="1">
            <a:solidFill>
              <a:schemeClr val="bg1"/>
            </a:solidFill>
          </a:endParaRPr>
        </a:p>
      </xdr:txBody>
    </xdr:sp>
    <xdr:clientData/>
  </xdr:twoCellAnchor>
  <xdr:oneCellAnchor>
    <xdr:from>
      <xdr:col>4</xdr:col>
      <xdr:colOff>0</xdr:colOff>
      <xdr:row>18</xdr:row>
      <xdr:rowOff>171450</xdr:rowOff>
    </xdr:from>
    <xdr:ext cx="658706" cy="248851"/>
    <xdr:sp macro="" textlink="">
      <xdr:nvSpPr>
        <xdr:cNvPr id="30" name="TextBox 29">
          <a:extLst>
            <a:ext uri="{FF2B5EF4-FFF2-40B4-BE49-F238E27FC236}">
              <a16:creationId xmlns:a16="http://schemas.microsoft.com/office/drawing/2014/main" id="{329238FE-AE82-4120-B849-3513387A95A7}"/>
            </a:ext>
          </a:extLst>
        </xdr:cNvPr>
        <xdr:cNvSpPr txBox="1"/>
      </xdr:nvSpPr>
      <xdr:spPr>
        <a:xfrm>
          <a:off x="2438400" y="3600450"/>
          <a:ext cx="658706"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bg1"/>
              </a:solidFill>
            </a:rPr>
            <a:t>ON-TIME</a:t>
          </a:r>
          <a:endParaRPr lang="en-US" sz="1050">
            <a:solidFill>
              <a:schemeClr val="bg1"/>
            </a:solidFill>
          </a:endParaRPr>
        </a:p>
      </xdr:txBody>
    </xdr:sp>
    <xdr:clientData/>
  </xdr:oneCellAnchor>
  <xdr:twoCellAnchor>
    <xdr:from>
      <xdr:col>3</xdr:col>
      <xdr:colOff>442913</xdr:colOff>
      <xdr:row>22</xdr:row>
      <xdr:rowOff>95250</xdr:rowOff>
    </xdr:from>
    <xdr:to>
      <xdr:col>5</xdr:col>
      <xdr:colOff>185738</xdr:colOff>
      <xdr:row>22</xdr:row>
      <xdr:rowOff>95250</xdr:rowOff>
    </xdr:to>
    <xdr:cxnSp macro="">
      <xdr:nvCxnSpPr>
        <xdr:cNvPr id="34" name="Straight Connector 33">
          <a:extLst>
            <a:ext uri="{FF2B5EF4-FFF2-40B4-BE49-F238E27FC236}">
              <a16:creationId xmlns:a16="http://schemas.microsoft.com/office/drawing/2014/main" id="{9B0153D3-89AF-47DB-86C2-299FE43FE568}"/>
            </a:ext>
          </a:extLst>
        </xdr:cNvPr>
        <xdr:cNvCxnSpPr/>
      </xdr:nvCxnSpPr>
      <xdr:spPr>
        <a:xfrm>
          <a:off x="2271713" y="4286250"/>
          <a:ext cx="962025" cy="0"/>
        </a:xfrm>
        <a:prstGeom prst="line">
          <a:avLst/>
        </a:prstGeom>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5</xdr:col>
      <xdr:colOff>209550</xdr:colOff>
      <xdr:row>15</xdr:row>
      <xdr:rowOff>176213</xdr:rowOff>
    </xdr:from>
    <xdr:to>
      <xdr:col>7</xdr:col>
      <xdr:colOff>190500</xdr:colOff>
      <xdr:row>22</xdr:row>
      <xdr:rowOff>14288</xdr:rowOff>
    </xdr:to>
    <xdr:graphicFrame macro="">
      <xdr:nvGraphicFramePr>
        <xdr:cNvPr id="36" name="Chart 35">
          <a:extLst>
            <a:ext uri="{FF2B5EF4-FFF2-40B4-BE49-F238E27FC236}">
              <a16:creationId xmlns:a16="http://schemas.microsoft.com/office/drawing/2014/main" id="{B900DA48-E84C-45D9-9842-8D7403794C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oneCellAnchor>
    <xdr:from>
      <xdr:col>5</xdr:col>
      <xdr:colOff>539749</xdr:colOff>
      <xdr:row>17</xdr:row>
      <xdr:rowOff>111722</xdr:rowOff>
    </xdr:from>
    <xdr:ext cx="617009" cy="374141"/>
    <xdr:sp macro="" textlink="'Return Rate'!$C$5">
      <xdr:nvSpPr>
        <xdr:cNvPr id="37" name="TextBox 36">
          <a:extLst>
            <a:ext uri="{FF2B5EF4-FFF2-40B4-BE49-F238E27FC236}">
              <a16:creationId xmlns:a16="http://schemas.microsoft.com/office/drawing/2014/main" id="{70FDEF45-52EF-4C1F-82E8-3B28CB795C64}"/>
            </a:ext>
          </a:extLst>
        </xdr:cNvPr>
        <xdr:cNvSpPr txBox="1"/>
      </xdr:nvSpPr>
      <xdr:spPr>
        <a:xfrm>
          <a:off x="3608916" y="3350222"/>
          <a:ext cx="617009"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827C6FFA-C81A-4C74-854F-DA8D18F597E8}" type="TxLink">
            <a:rPr lang="en-US" sz="1800" b="0" i="0" u="none" strike="noStrike">
              <a:solidFill>
                <a:schemeClr val="bg1"/>
              </a:solidFill>
              <a:latin typeface="Calibri"/>
              <a:cs typeface="Calibri"/>
            </a:rPr>
            <a:pPr algn="ctr"/>
            <a:t>10%</a:t>
          </a:fld>
          <a:endParaRPr lang="en-US" sz="4800">
            <a:solidFill>
              <a:schemeClr val="bg1"/>
            </a:solidFill>
          </a:endParaRPr>
        </a:p>
      </xdr:txBody>
    </xdr:sp>
    <xdr:clientData/>
  </xdr:oneCellAnchor>
  <xdr:oneCellAnchor>
    <xdr:from>
      <xdr:col>5</xdr:col>
      <xdr:colOff>495299</xdr:colOff>
      <xdr:row>18</xdr:row>
      <xdr:rowOff>180975</xdr:rowOff>
    </xdr:from>
    <xdr:ext cx="673069" cy="248851"/>
    <xdr:sp macro="" textlink="">
      <xdr:nvSpPr>
        <xdr:cNvPr id="38" name="TextBox 37">
          <a:extLst>
            <a:ext uri="{FF2B5EF4-FFF2-40B4-BE49-F238E27FC236}">
              <a16:creationId xmlns:a16="http://schemas.microsoft.com/office/drawing/2014/main" id="{263A2F93-BB47-4858-9053-BF2FE30FCAFB}"/>
            </a:ext>
          </a:extLst>
        </xdr:cNvPr>
        <xdr:cNvSpPr txBox="1"/>
      </xdr:nvSpPr>
      <xdr:spPr>
        <a:xfrm>
          <a:off x="3543299" y="3609975"/>
          <a:ext cx="673069"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bg1"/>
              </a:solidFill>
            </a:rPr>
            <a:t>RETURNS</a:t>
          </a:r>
          <a:endParaRPr lang="en-US" sz="1050">
            <a:solidFill>
              <a:schemeClr val="bg1"/>
            </a:solidFill>
          </a:endParaRPr>
        </a:p>
      </xdr:txBody>
    </xdr:sp>
    <xdr:clientData/>
  </xdr:oneCellAnchor>
  <xdr:twoCellAnchor>
    <xdr:from>
      <xdr:col>5</xdr:col>
      <xdr:colOff>438150</xdr:colOff>
      <xdr:row>22</xdr:row>
      <xdr:rowOff>85725</xdr:rowOff>
    </xdr:from>
    <xdr:to>
      <xdr:col>7</xdr:col>
      <xdr:colOff>95250</xdr:colOff>
      <xdr:row>22</xdr:row>
      <xdr:rowOff>85725</xdr:rowOff>
    </xdr:to>
    <xdr:cxnSp macro="">
      <xdr:nvCxnSpPr>
        <xdr:cNvPr id="42" name="Straight Connector 41">
          <a:extLst>
            <a:ext uri="{FF2B5EF4-FFF2-40B4-BE49-F238E27FC236}">
              <a16:creationId xmlns:a16="http://schemas.microsoft.com/office/drawing/2014/main" id="{E7500487-E6A0-45AF-AC16-2DB392E788E7}"/>
            </a:ext>
          </a:extLst>
        </xdr:cNvPr>
        <xdr:cNvCxnSpPr/>
      </xdr:nvCxnSpPr>
      <xdr:spPr>
        <a:xfrm>
          <a:off x="3486150" y="4276725"/>
          <a:ext cx="876300" cy="0"/>
        </a:xfrm>
        <a:prstGeom prst="line">
          <a:avLst/>
        </a:prstGeom>
        <a:ln w="12700">
          <a:gradFill>
            <a:gsLst>
              <a:gs pos="0">
                <a:schemeClr val="accent1">
                  <a:lumMod val="60000"/>
                  <a:lumOff val="40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180975</xdr:colOff>
      <xdr:row>13</xdr:row>
      <xdr:rowOff>190498</xdr:rowOff>
    </xdr:from>
    <xdr:to>
      <xdr:col>12</xdr:col>
      <xdr:colOff>572175</xdr:colOff>
      <xdr:row>24</xdr:row>
      <xdr:rowOff>67798</xdr:rowOff>
    </xdr:to>
    <mc:AlternateContent xmlns:mc="http://schemas.openxmlformats.org/markup-compatibility/2006">
      <mc:Choice xmlns:cx1="http://schemas.microsoft.com/office/drawing/2015/9/8/chartex" Requires="cx1">
        <xdr:graphicFrame macro="">
          <xdr:nvGraphicFramePr>
            <xdr:cNvPr id="47" name="Chart 46">
              <a:extLst>
                <a:ext uri="{FF2B5EF4-FFF2-40B4-BE49-F238E27FC236}">
                  <a16:creationId xmlns:a16="http://schemas.microsoft.com/office/drawing/2014/main" id="{0D9E4449-D541-44B4-9DF3-9B1800A924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5057775" y="2666998"/>
              <a:ext cx="2829600" cy="19728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190499</xdr:colOff>
      <xdr:row>6</xdr:row>
      <xdr:rowOff>152401</xdr:rowOff>
    </xdr:from>
    <xdr:to>
      <xdr:col>17</xdr:col>
      <xdr:colOff>95250</xdr:colOff>
      <xdr:row>24</xdr:row>
      <xdr:rowOff>9525</xdr:rowOff>
    </xdr:to>
    <xdr:graphicFrame macro="">
      <xdr:nvGraphicFramePr>
        <xdr:cNvPr id="48" name="Chart 47">
          <a:extLst>
            <a:ext uri="{FF2B5EF4-FFF2-40B4-BE49-F238E27FC236}">
              <a16:creationId xmlns:a16="http://schemas.microsoft.com/office/drawing/2014/main" id="{C9B0407C-17E9-4A5A-8A55-057B27CBCD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13</xdr:col>
      <xdr:colOff>9525</xdr:colOff>
      <xdr:row>25</xdr:row>
      <xdr:rowOff>57149</xdr:rowOff>
    </xdr:from>
    <xdr:to>
      <xdr:col>17</xdr:col>
      <xdr:colOff>28575</xdr:colOff>
      <xdr:row>29</xdr:row>
      <xdr:rowOff>115949</xdr:rowOff>
    </xdr:to>
    <mc:AlternateContent xmlns:mc="http://schemas.openxmlformats.org/markup-compatibility/2006" xmlns:a14="http://schemas.microsoft.com/office/drawing/2010/main">
      <mc:Choice Requires="a14">
        <xdr:graphicFrame macro="">
          <xdr:nvGraphicFramePr>
            <xdr:cNvPr id="49" name="State 1">
              <a:extLst>
                <a:ext uri="{FF2B5EF4-FFF2-40B4-BE49-F238E27FC236}">
                  <a16:creationId xmlns:a16="http://schemas.microsoft.com/office/drawing/2014/main" id="{E999B368-C75B-48DD-BE26-B155F2ADA870}"/>
                </a:ext>
              </a:extLst>
            </xdr:cNvPr>
            <xdr:cNvGraphicFramePr/>
          </xdr:nvGraphicFramePr>
          <xdr:xfrm>
            <a:off x="0" y="0"/>
            <a:ext cx="0" cy="0"/>
          </xdr:xfrm>
          <a:graphic>
            <a:graphicData uri="http://schemas.microsoft.com/office/drawing/2010/slicer">
              <sle:slicer xmlns:sle="http://schemas.microsoft.com/office/drawing/2010/slicer" name="State 1"/>
            </a:graphicData>
          </a:graphic>
        </xdr:graphicFrame>
      </mc:Choice>
      <mc:Fallback xmlns="">
        <xdr:sp macro="" textlink="">
          <xdr:nvSpPr>
            <xdr:cNvPr id="0" name=""/>
            <xdr:cNvSpPr>
              <a:spLocks noTextEdit="1"/>
            </xdr:cNvSpPr>
          </xdr:nvSpPr>
          <xdr:spPr>
            <a:xfrm>
              <a:off x="7934325" y="4819649"/>
              <a:ext cx="2457450" cy="820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199676</xdr:colOff>
      <xdr:row>25</xdr:row>
      <xdr:rowOff>57149</xdr:rowOff>
    </xdr:from>
    <xdr:to>
      <xdr:col>10</xdr:col>
      <xdr:colOff>161577</xdr:colOff>
      <xdr:row>29</xdr:row>
      <xdr:rowOff>115949</xdr:rowOff>
    </xdr:to>
    <mc:AlternateContent xmlns:mc="http://schemas.openxmlformats.org/markup-compatibility/2006" xmlns:a14="http://schemas.microsoft.com/office/drawing/2010/main">
      <mc:Choice Requires="a14">
        <xdr:graphicFrame macro="">
          <xdr:nvGraphicFramePr>
            <xdr:cNvPr id="50" name="Product 1">
              <a:extLst>
                <a:ext uri="{FF2B5EF4-FFF2-40B4-BE49-F238E27FC236}">
                  <a16:creationId xmlns:a16="http://schemas.microsoft.com/office/drawing/2014/main" id="{2B6E8B72-7BD1-43A0-94F3-C54CD3DDC5B1}"/>
                </a:ext>
              </a:extLst>
            </xdr:cNvPr>
            <xdr:cNvGraphicFramePr/>
          </xdr:nvGraphicFramePr>
          <xdr:xfrm>
            <a:off x="0" y="0"/>
            <a:ext cx="0" cy="0"/>
          </xdr:xfrm>
          <a:graphic>
            <a:graphicData uri="http://schemas.microsoft.com/office/drawing/2010/slicer">
              <sle:slicer xmlns:sle="http://schemas.microsoft.com/office/drawing/2010/slicer" name="Product 1"/>
            </a:graphicData>
          </a:graphic>
        </xdr:graphicFrame>
      </mc:Choice>
      <mc:Fallback xmlns="">
        <xdr:sp macro="" textlink="">
          <xdr:nvSpPr>
            <xdr:cNvPr id="0" name=""/>
            <xdr:cNvSpPr>
              <a:spLocks noTextEdit="1"/>
            </xdr:cNvSpPr>
          </xdr:nvSpPr>
          <xdr:spPr>
            <a:xfrm>
              <a:off x="3857276" y="4819649"/>
              <a:ext cx="2400301" cy="820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285577</xdr:colOff>
      <xdr:row>25</xdr:row>
      <xdr:rowOff>57149</xdr:rowOff>
    </xdr:from>
    <xdr:to>
      <xdr:col>12</xdr:col>
      <xdr:colOff>495126</xdr:colOff>
      <xdr:row>29</xdr:row>
      <xdr:rowOff>115949</xdr:rowOff>
    </xdr:to>
    <mc:AlternateContent xmlns:mc="http://schemas.openxmlformats.org/markup-compatibility/2006" xmlns:a14="http://schemas.microsoft.com/office/drawing/2010/main">
      <mc:Choice Requires="a14">
        <xdr:graphicFrame macro="">
          <xdr:nvGraphicFramePr>
            <xdr:cNvPr id="51" name="Customer Acquisition Type">
              <a:extLst>
                <a:ext uri="{FF2B5EF4-FFF2-40B4-BE49-F238E27FC236}">
                  <a16:creationId xmlns:a16="http://schemas.microsoft.com/office/drawing/2014/main" id="{8E09ADCC-F6D7-44B3-9A35-FE66125BB22F}"/>
                </a:ext>
              </a:extLst>
            </xdr:cNvPr>
            <xdr:cNvGraphicFramePr/>
          </xdr:nvGraphicFramePr>
          <xdr:xfrm>
            <a:off x="0" y="0"/>
            <a:ext cx="0" cy="0"/>
          </xdr:xfrm>
          <a:graphic>
            <a:graphicData uri="http://schemas.microsoft.com/office/drawing/2010/slicer">
              <sle:slicer xmlns:sle="http://schemas.microsoft.com/office/drawing/2010/slicer" name="Customer Acquisition Type"/>
            </a:graphicData>
          </a:graphic>
        </xdr:graphicFrame>
      </mc:Choice>
      <mc:Fallback xmlns="">
        <xdr:sp macro="" textlink="">
          <xdr:nvSpPr>
            <xdr:cNvPr id="0" name=""/>
            <xdr:cNvSpPr>
              <a:spLocks noTextEdit="1"/>
            </xdr:cNvSpPr>
          </xdr:nvSpPr>
          <xdr:spPr>
            <a:xfrm>
              <a:off x="6381577" y="4819649"/>
              <a:ext cx="1428749" cy="820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285750</xdr:colOff>
      <xdr:row>25</xdr:row>
      <xdr:rowOff>57149</xdr:rowOff>
    </xdr:from>
    <xdr:to>
      <xdr:col>6</xdr:col>
      <xdr:colOff>75676</xdr:colOff>
      <xdr:row>29</xdr:row>
      <xdr:rowOff>115949</xdr:rowOff>
    </xdr:to>
    <mc:AlternateContent xmlns:mc="http://schemas.openxmlformats.org/markup-compatibility/2006" xmlns:a14="http://schemas.microsoft.com/office/drawing/2010/main">
      <mc:Choice Requires="a14">
        <xdr:graphicFrame macro="">
          <xdr:nvGraphicFramePr>
            <xdr:cNvPr id="52" name="Date 1">
              <a:extLst>
                <a:ext uri="{FF2B5EF4-FFF2-40B4-BE49-F238E27FC236}">
                  <a16:creationId xmlns:a16="http://schemas.microsoft.com/office/drawing/2014/main" id="{776B6EB3-7DA8-44B7-B2DF-7786E0C28C8C}"/>
                </a:ext>
              </a:extLst>
            </xdr:cNvPr>
            <xdr:cNvGraphicFramePr/>
          </xdr:nvGraphicFramePr>
          <xdr:xfrm>
            <a:off x="0" y="0"/>
            <a:ext cx="0" cy="0"/>
          </xdr:xfrm>
          <a:graphic>
            <a:graphicData uri="http://schemas.microsoft.com/office/drawing/2010/slicer">
              <sle:slicer xmlns:sle="http://schemas.microsoft.com/office/drawing/2010/slicer" name="Date 1"/>
            </a:graphicData>
          </a:graphic>
        </xdr:graphicFrame>
      </mc:Choice>
      <mc:Fallback xmlns="">
        <xdr:sp macro="" textlink="">
          <xdr:nvSpPr>
            <xdr:cNvPr id="0" name=""/>
            <xdr:cNvSpPr>
              <a:spLocks noTextEdit="1"/>
            </xdr:cNvSpPr>
          </xdr:nvSpPr>
          <xdr:spPr>
            <a:xfrm>
              <a:off x="2114550" y="4819649"/>
              <a:ext cx="1618726" cy="820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342900</xdr:colOff>
      <xdr:row>6</xdr:row>
      <xdr:rowOff>152400</xdr:rowOff>
    </xdr:from>
    <xdr:to>
      <xdr:col>9</xdr:col>
      <xdr:colOff>190500</xdr:colOff>
      <xdr:row>13</xdr:row>
      <xdr:rowOff>114300</xdr:rowOff>
    </xdr:to>
    <xdr:graphicFrame macro="">
      <xdr:nvGraphicFramePr>
        <xdr:cNvPr id="39" name="Chart 38">
          <a:extLst>
            <a:ext uri="{FF2B5EF4-FFF2-40B4-BE49-F238E27FC236}">
              <a16:creationId xmlns:a16="http://schemas.microsoft.com/office/drawing/2014/main" id="{C20873A9-6724-4AAA-89A3-FE2364127C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314325</xdr:colOff>
      <xdr:row>8</xdr:row>
      <xdr:rowOff>138112</xdr:rowOff>
    </xdr:from>
    <xdr:to>
      <xdr:col>12</xdr:col>
      <xdr:colOff>342900</xdr:colOff>
      <xdr:row>23</xdr:row>
      <xdr:rowOff>23812</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C838A4E1-D4EC-4D06-82B3-65C7243395F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76775" y="1662112"/>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128587</xdr:colOff>
      <xdr:row>4</xdr:row>
      <xdr:rowOff>33337</xdr:rowOff>
    </xdr:from>
    <xdr:to>
      <xdr:col>10</xdr:col>
      <xdr:colOff>433387</xdr:colOff>
      <xdr:row>18</xdr:row>
      <xdr:rowOff>109537</xdr:rowOff>
    </xdr:to>
    <xdr:graphicFrame macro="">
      <xdr:nvGraphicFramePr>
        <xdr:cNvPr id="3" name="Chart 2">
          <a:extLst>
            <a:ext uri="{FF2B5EF4-FFF2-40B4-BE49-F238E27FC236}">
              <a16:creationId xmlns:a16="http://schemas.microsoft.com/office/drawing/2014/main" id="{DD8B51AD-8BD2-4EDA-B1A6-824108360D1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333375</xdr:colOff>
      <xdr:row>19</xdr:row>
      <xdr:rowOff>38100</xdr:rowOff>
    </xdr:from>
    <xdr:to>
      <xdr:col>6</xdr:col>
      <xdr:colOff>495300</xdr:colOff>
      <xdr:row>22</xdr:row>
      <xdr:rowOff>9525</xdr:rowOff>
    </xdr:to>
    <xdr:sp macro="" textlink="$C$5">
      <xdr:nvSpPr>
        <xdr:cNvPr id="4" name="TextBox 3">
          <a:extLst>
            <a:ext uri="{FF2B5EF4-FFF2-40B4-BE49-F238E27FC236}">
              <a16:creationId xmlns:a16="http://schemas.microsoft.com/office/drawing/2014/main" id="{F90DADA3-959F-4477-9FAB-D6D430C256DF}"/>
            </a:ext>
          </a:extLst>
        </xdr:cNvPr>
        <xdr:cNvSpPr txBox="1"/>
      </xdr:nvSpPr>
      <xdr:spPr>
        <a:xfrm>
          <a:off x="2952750" y="3657600"/>
          <a:ext cx="1990725" cy="5429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C3C246F-6D80-4ECE-AA94-D995892D615B}" type="TxLink">
            <a:rPr lang="en-US" sz="1800" b="1" i="0" u="none" strike="noStrike">
              <a:solidFill>
                <a:srgbClr val="000000"/>
              </a:solidFill>
              <a:latin typeface="Calibri"/>
              <a:cs typeface="Calibri"/>
            </a:rPr>
            <a:pPr algn="ctr"/>
            <a:t>69%</a:t>
          </a:fld>
          <a:endParaRPr lang="en-US" sz="1800" b="1"/>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xdr:col>
      <xdr:colOff>128587</xdr:colOff>
      <xdr:row>5</xdr:row>
      <xdr:rowOff>33337</xdr:rowOff>
    </xdr:from>
    <xdr:to>
      <xdr:col>10</xdr:col>
      <xdr:colOff>433387</xdr:colOff>
      <xdr:row>19</xdr:row>
      <xdr:rowOff>109537</xdr:rowOff>
    </xdr:to>
    <xdr:graphicFrame macro="">
      <xdr:nvGraphicFramePr>
        <xdr:cNvPr id="4" name="Chart 3">
          <a:extLst>
            <a:ext uri="{FF2B5EF4-FFF2-40B4-BE49-F238E27FC236}">
              <a16:creationId xmlns:a16="http://schemas.microsoft.com/office/drawing/2014/main" id="{29B794C7-E1DF-4BFD-90F2-DA6007E73C0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3</xdr:col>
      <xdr:colOff>371476</xdr:colOff>
      <xdr:row>19</xdr:row>
      <xdr:rowOff>171449</xdr:rowOff>
    </xdr:from>
    <xdr:ext cx="3924300" cy="593304"/>
    <xdr:sp macro="" textlink="$C$5">
      <xdr:nvSpPr>
        <xdr:cNvPr id="6" name="TextBox 5">
          <a:extLst>
            <a:ext uri="{FF2B5EF4-FFF2-40B4-BE49-F238E27FC236}">
              <a16:creationId xmlns:a16="http://schemas.microsoft.com/office/drawing/2014/main" id="{3165CD5C-63CD-4C0B-B5D8-DEEFF3B8E007}"/>
            </a:ext>
          </a:extLst>
        </xdr:cNvPr>
        <xdr:cNvSpPr txBox="1"/>
      </xdr:nvSpPr>
      <xdr:spPr>
        <a:xfrm>
          <a:off x="2990851" y="3790949"/>
          <a:ext cx="3924300" cy="593304"/>
        </a:xfrm>
        <a:prstGeom prst="rect">
          <a:avLst/>
        </a:prstGeom>
        <a:solidFill>
          <a:sysClr val="window" lastClr="FFFFFF"/>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fld id="{E6137A9A-3CA4-45CA-BF2E-FA4BAF414438}" type="TxLink">
            <a:rPr lang="en-US" sz="3200" b="0" i="0" u="none" strike="noStrike">
              <a:solidFill>
                <a:srgbClr val="000000"/>
              </a:solidFill>
              <a:latin typeface="Calibri"/>
              <a:cs typeface="Calibri"/>
            </a:rPr>
            <a:pPr algn="ctr"/>
            <a:t>10%</a:t>
          </a:fld>
          <a:endParaRPr lang="en-US" sz="3200"/>
        </a:p>
      </xdr:txBody>
    </xdr:sp>
    <xdr:clientData/>
  </xdr:oneCellAnchor>
</xdr:wsDr>
</file>

<file path=xl/drawings/drawing7.xml><?xml version="1.0" encoding="utf-8"?>
<xdr:wsDr xmlns:xdr="http://schemas.openxmlformats.org/drawingml/2006/spreadsheetDrawing" xmlns:a="http://schemas.openxmlformats.org/drawingml/2006/main">
  <xdr:twoCellAnchor>
    <xdr:from>
      <xdr:col>2</xdr:col>
      <xdr:colOff>519112</xdr:colOff>
      <xdr:row>11</xdr:row>
      <xdr:rowOff>61912</xdr:rowOff>
    </xdr:from>
    <xdr:to>
      <xdr:col>6</xdr:col>
      <xdr:colOff>481012</xdr:colOff>
      <xdr:row>25</xdr:row>
      <xdr:rowOff>138112</xdr:rowOff>
    </xdr:to>
    <xdr:graphicFrame macro="">
      <xdr:nvGraphicFramePr>
        <xdr:cNvPr id="2" name="Chart 1">
          <a:extLst>
            <a:ext uri="{FF2B5EF4-FFF2-40B4-BE49-F238E27FC236}">
              <a16:creationId xmlns:a16="http://schemas.microsoft.com/office/drawing/2014/main" id="{191618C3-EE40-4C83-9291-7CB6EE04A5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8</xdr:col>
      <xdr:colOff>114300</xdr:colOff>
      <xdr:row>3</xdr:row>
      <xdr:rowOff>52387</xdr:rowOff>
    </xdr:from>
    <xdr:to>
      <xdr:col>15</xdr:col>
      <xdr:colOff>419100</xdr:colOff>
      <xdr:row>17</xdr:row>
      <xdr:rowOff>128587</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1D428FDE-7F98-4A5F-9B26-0021CBAAB5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848350" y="623887"/>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7</xdr:col>
      <xdr:colOff>471487</xdr:colOff>
      <xdr:row>4</xdr:row>
      <xdr:rowOff>42862</xdr:rowOff>
    </xdr:from>
    <xdr:to>
      <xdr:col>13</xdr:col>
      <xdr:colOff>366712</xdr:colOff>
      <xdr:row>18</xdr:row>
      <xdr:rowOff>119062</xdr:rowOff>
    </xdr:to>
    <xdr:graphicFrame macro="">
      <xdr:nvGraphicFramePr>
        <xdr:cNvPr id="3" name="Chart 2">
          <a:extLst>
            <a:ext uri="{FF2B5EF4-FFF2-40B4-BE49-F238E27FC236}">
              <a16:creationId xmlns:a16="http://schemas.microsoft.com/office/drawing/2014/main" id="{CEA34E57-9117-42EE-8ACF-19A03091E2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c" refreshedDate="44555.86610752315" createdVersion="6" refreshedVersion="6" minRefreshableVersion="3" recordCount="478" xr:uid="{5C47B51A-8DF4-46D3-8EF9-1D88E2EF877B}">
  <cacheSource type="worksheet">
    <worksheetSource name="Table1"/>
  </cacheSource>
  <cacheFields count="11">
    <cacheField name="State" numFmtId="0">
      <sharedItems count="5">
        <s v="Andhra Pradesh"/>
        <s v="Gujarat"/>
        <s v="Karnataka"/>
        <s v="Maharashtra"/>
        <s v="Telangana"/>
      </sharedItems>
    </cacheField>
    <cacheField name="Product" numFmtId="0">
      <sharedItems count="12">
        <s v="Appliances"/>
        <s v="Grocery"/>
        <s v="Home &amp; Kitchen"/>
        <s v="Other"/>
        <s v="Packaged Food"/>
        <s v="Personal Care"/>
        <s v="Snickerdoodle" u="1"/>
        <s v="Chocolate Chip" u="1"/>
        <s v="Fortune Cookie" u="1"/>
        <s v="Sugar" u="1"/>
        <s v="Oatmeal Raisin" u="1"/>
        <s v="White Chocolate Macadamia Nut" u="1"/>
      </sharedItems>
    </cacheField>
    <cacheField name="Customer Acquisition Type" numFmtId="0">
      <sharedItems count="3">
        <s v="Ad"/>
        <s v="Returning"/>
        <s v="Organic"/>
      </sharedItems>
    </cacheField>
    <cacheField name="Units Sold" numFmtId="167">
      <sharedItems containsSemiMixedTypes="0" containsString="0" containsNumber="1" containsInteger="1" minValue="200" maxValue="4493"/>
    </cacheField>
    <cacheField name="Revenue" numFmtId="167">
      <sharedItems containsSemiMixedTypes="0" containsString="0" containsNumber="1" containsInteger="1" minValue="200" maxValue="23988"/>
    </cacheField>
    <cacheField name="Cost" numFmtId="167">
      <sharedItems containsSemiMixedTypes="0" containsString="0" containsNumber="1" minValue="40" maxValue="10994.5"/>
    </cacheField>
    <cacheField name="Profit" numFmtId="167">
      <sharedItems containsSemiMixedTypes="0" containsString="0" containsNumber="1" minValue="160" maxValue="13479"/>
    </cacheField>
    <cacheField name="Date" numFmtId="14">
      <sharedItems containsSemiMixedTypes="0" containsNonDate="0" containsDate="1" containsString="0" minDate="2020-01-01T00:00:00" maxDate="2020-12-02T00:00:00" count="12">
        <d v="2020-01-01T00:00:00"/>
        <d v="2020-02-01T00:00:00"/>
        <d v="2020-03-01T00:00:00"/>
        <d v="2020-04-01T00:00:00"/>
        <d v="2020-05-01T00:00:00"/>
        <d v="2020-06-01T00:00:00"/>
        <d v="2020-07-01T00:00:00"/>
        <d v="2020-08-01T00:00:00"/>
        <d v="2020-09-01T00:00:00"/>
        <d v="2020-10-01T00:00:00"/>
        <d v="2020-11-01T00:00:00"/>
        <d v="2020-12-01T00:00:00"/>
      </sharedItems>
      <fieldGroup base="7">
        <rangePr groupBy="quarters" startDate="2020-01-01T00:00:00" endDate="2020-12-02T00:00:00"/>
        <groupItems count="6">
          <s v="&lt;01-01-2020"/>
          <s v="Qtr1"/>
          <s v="Qtr2"/>
          <s v="Qtr3"/>
          <s v="Qtr4"/>
          <s v="&gt;02-12-2020"/>
        </groupItems>
      </fieldGroup>
    </cacheField>
    <cacheField name="Return" numFmtId="0">
      <sharedItems count="2">
        <s v="no"/>
        <s v="yes"/>
      </sharedItems>
    </cacheField>
    <cacheField name="Customer Satisfaction" numFmtId="0">
      <sharedItems count="5">
        <s v="(2) low"/>
        <s v="(1) very low"/>
        <s v="(3) ok"/>
        <s v="(4) high"/>
        <s v="(5) very high"/>
      </sharedItems>
    </cacheField>
    <cacheField name="Delivery Performance" numFmtId="0">
      <sharedItems count="2">
        <s v="on-time"/>
        <s v="delayed"/>
      </sharedItems>
    </cacheField>
  </cacheFields>
  <extLst>
    <ext xmlns:x14="http://schemas.microsoft.com/office/spreadsheetml/2009/9/main" uri="{725AE2AE-9491-48be-B2B4-4EB974FC3084}">
      <x14:pivotCacheDefinition pivotCacheId="62312540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78">
  <r>
    <x v="0"/>
    <x v="0"/>
    <x v="0"/>
    <n v="3165"/>
    <n v="15825"/>
    <n v="6963"/>
    <n v="8862"/>
    <x v="0"/>
    <x v="0"/>
    <x v="0"/>
    <x v="0"/>
  </r>
  <r>
    <x v="0"/>
    <x v="1"/>
    <x v="1"/>
    <n v="1372"/>
    <n v="6860"/>
    <n v="2744"/>
    <n v="4116"/>
    <x v="0"/>
    <x v="0"/>
    <x v="1"/>
    <x v="0"/>
  </r>
  <r>
    <x v="0"/>
    <x v="1"/>
    <x v="2"/>
    <n v="807"/>
    <n v="4035"/>
    <n v="1614"/>
    <n v="2421"/>
    <x v="0"/>
    <x v="0"/>
    <x v="2"/>
    <x v="0"/>
  </r>
  <r>
    <x v="0"/>
    <x v="2"/>
    <x v="2"/>
    <n v="1321"/>
    <n v="5284"/>
    <n v="1981.5"/>
    <n v="3302.5"/>
    <x v="0"/>
    <x v="0"/>
    <x v="0"/>
    <x v="1"/>
  </r>
  <r>
    <x v="0"/>
    <x v="3"/>
    <x v="1"/>
    <n v="2479"/>
    <n v="7437"/>
    <n v="3098.75"/>
    <n v="4338.25"/>
    <x v="0"/>
    <x v="0"/>
    <x v="2"/>
    <x v="0"/>
  </r>
  <r>
    <x v="0"/>
    <x v="4"/>
    <x v="1"/>
    <n v="766"/>
    <n v="766"/>
    <n v="153.19999999999999"/>
    <n v="612.79999999999995"/>
    <x v="0"/>
    <x v="0"/>
    <x v="0"/>
    <x v="1"/>
  </r>
  <r>
    <x v="0"/>
    <x v="5"/>
    <x v="2"/>
    <n v="681"/>
    <n v="4086"/>
    <n v="1872.75"/>
    <n v="2213.25"/>
    <x v="0"/>
    <x v="1"/>
    <x v="2"/>
    <x v="0"/>
  </r>
  <r>
    <x v="0"/>
    <x v="0"/>
    <x v="2"/>
    <n v="1350"/>
    <n v="6750"/>
    <n v="2970"/>
    <n v="3780"/>
    <x v="1"/>
    <x v="0"/>
    <x v="2"/>
    <x v="0"/>
  </r>
  <r>
    <x v="0"/>
    <x v="1"/>
    <x v="2"/>
    <n v="2708"/>
    <n v="13540"/>
    <n v="5416"/>
    <n v="8124"/>
    <x v="1"/>
    <x v="1"/>
    <x v="3"/>
    <x v="0"/>
  </r>
  <r>
    <x v="0"/>
    <x v="1"/>
    <x v="0"/>
    <n v="278"/>
    <n v="1390"/>
    <n v="556"/>
    <n v="834"/>
    <x v="1"/>
    <x v="0"/>
    <x v="4"/>
    <x v="0"/>
  </r>
  <r>
    <x v="0"/>
    <x v="2"/>
    <x v="1"/>
    <n v="1116"/>
    <n v="4464"/>
    <n v="1674"/>
    <n v="2790"/>
    <x v="1"/>
    <x v="1"/>
    <x v="2"/>
    <x v="0"/>
  </r>
  <r>
    <x v="0"/>
    <x v="3"/>
    <x v="0"/>
    <n v="2659"/>
    <n v="7977"/>
    <n v="3323.75"/>
    <n v="4653.25"/>
    <x v="1"/>
    <x v="0"/>
    <x v="4"/>
    <x v="0"/>
  </r>
  <r>
    <x v="0"/>
    <x v="4"/>
    <x v="1"/>
    <n v="1958"/>
    <n v="1958"/>
    <n v="391.6"/>
    <n v="1566.4"/>
    <x v="1"/>
    <x v="0"/>
    <x v="2"/>
    <x v="0"/>
  </r>
  <r>
    <x v="0"/>
    <x v="5"/>
    <x v="0"/>
    <n v="807"/>
    <n v="4842"/>
    <n v="2219.25"/>
    <n v="2622.75"/>
    <x v="1"/>
    <x v="0"/>
    <x v="2"/>
    <x v="0"/>
  </r>
  <r>
    <x v="0"/>
    <x v="0"/>
    <x v="1"/>
    <n v="259"/>
    <n v="1295"/>
    <n v="569.79999999999995"/>
    <n v="725.2"/>
    <x v="2"/>
    <x v="0"/>
    <x v="3"/>
    <x v="0"/>
  </r>
  <r>
    <x v="0"/>
    <x v="1"/>
    <x v="2"/>
    <n v="795"/>
    <n v="3975"/>
    <n v="1590"/>
    <n v="2385"/>
    <x v="2"/>
    <x v="0"/>
    <x v="2"/>
    <x v="0"/>
  </r>
  <r>
    <x v="0"/>
    <x v="1"/>
    <x v="2"/>
    <n v="1158"/>
    <n v="5790"/>
    <n v="2316"/>
    <n v="3474"/>
    <x v="2"/>
    <x v="0"/>
    <x v="0"/>
    <x v="0"/>
  </r>
  <r>
    <x v="0"/>
    <x v="2"/>
    <x v="0"/>
    <n v="792"/>
    <n v="3168"/>
    <n v="1188"/>
    <n v="1980"/>
    <x v="2"/>
    <x v="0"/>
    <x v="3"/>
    <x v="0"/>
  </r>
  <r>
    <x v="0"/>
    <x v="3"/>
    <x v="2"/>
    <n v="263"/>
    <n v="789"/>
    <n v="328.75"/>
    <n v="460.25"/>
    <x v="2"/>
    <x v="0"/>
    <x v="3"/>
    <x v="1"/>
  </r>
  <r>
    <x v="0"/>
    <x v="4"/>
    <x v="1"/>
    <n v="921"/>
    <n v="921"/>
    <n v="184.2"/>
    <n v="736.8"/>
    <x v="2"/>
    <x v="0"/>
    <x v="2"/>
    <x v="1"/>
  </r>
  <r>
    <x v="0"/>
    <x v="5"/>
    <x v="2"/>
    <n v="2161"/>
    <n v="12966"/>
    <n v="5942.75"/>
    <n v="7023.25"/>
    <x v="2"/>
    <x v="0"/>
    <x v="2"/>
    <x v="0"/>
  </r>
  <r>
    <x v="0"/>
    <x v="0"/>
    <x v="1"/>
    <n v="4220"/>
    <n v="21100"/>
    <n v="9284"/>
    <n v="11816"/>
    <x v="3"/>
    <x v="0"/>
    <x v="4"/>
    <x v="0"/>
  </r>
  <r>
    <x v="0"/>
    <x v="1"/>
    <x v="0"/>
    <n v="1415"/>
    <n v="7075"/>
    <n v="2830"/>
    <n v="4245"/>
    <x v="3"/>
    <x v="0"/>
    <x v="3"/>
    <x v="0"/>
  </r>
  <r>
    <x v="0"/>
    <x v="1"/>
    <x v="2"/>
    <n v="1259"/>
    <n v="6295"/>
    <n v="2518"/>
    <n v="3777"/>
    <x v="3"/>
    <x v="0"/>
    <x v="1"/>
    <x v="0"/>
  </r>
  <r>
    <x v="0"/>
    <x v="2"/>
    <x v="0"/>
    <n v="2580"/>
    <n v="10320"/>
    <n v="3870"/>
    <n v="6450"/>
    <x v="3"/>
    <x v="1"/>
    <x v="2"/>
    <x v="0"/>
  </r>
  <r>
    <x v="0"/>
    <x v="3"/>
    <x v="0"/>
    <n v="2838"/>
    <n v="8514"/>
    <n v="3547.5"/>
    <n v="4966.5"/>
    <x v="3"/>
    <x v="0"/>
    <x v="2"/>
    <x v="0"/>
  </r>
  <r>
    <x v="0"/>
    <x v="4"/>
    <x v="0"/>
    <n v="1199"/>
    <n v="1199"/>
    <n v="239.8"/>
    <n v="959.2"/>
    <x v="3"/>
    <x v="0"/>
    <x v="2"/>
    <x v="0"/>
  </r>
  <r>
    <x v="0"/>
    <x v="5"/>
    <x v="2"/>
    <n v="510"/>
    <n v="3060"/>
    <n v="1402.5"/>
    <n v="1657.5"/>
    <x v="3"/>
    <x v="0"/>
    <x v="0"/>
    <x v="0"/>
  </r>
  <r>
    <x v="0"/>
    <x v="0"/>
    <x v="2"/>
    <n v="2276"/>
    <n v="11380"/>
    <n v="5007.2"/>
    <n v="6372.8"/>
    <x v="4"/>
    <x v="0"/>
    <x v="0"/>
    <x v="0"/>
  </r>
  <r>
    <x v="0"/>
    <x v="1"/>
    <x v="1"/>
    <n v="1728"/>
    <n v="8640"/>
    <n v="3456"/>
    <n v="5184"/>
    <x v="4"/>
    <x v="0"/>
    <x v="3"/>
    <x v="0"/>
  </r>
  <r>
    <x v="0"/>
    <x v="1"/>
    <x v="2"/>
    <n v="1095"/>
    <n v="5475"/>
    <n v="2190"/>
    <n v="3285"/>
    <x v="4"/>
    <x v="0"/>
    <x v="2"/>
    <x v="0"/>
  </r>
  <r>
    <x v="0"/>
    <x v="2"/>
    <x v="1"/>
    <n v="663"/>
    <n v="2652"/>
    <n v="994.5"/>
    <n v="1657.5"/>
    <x v="4"/>
    <x v="0"/>
    <x v="0"/>
    <x v="1"/>
  </r>
  <r>
    <x v="0"/>
    <x v="3"/>
    <x v="0"/>
    <n v="880"/>
    <n v="2640"/>
    <n v="1100"/>
    <n v="1540"/>
    <x v="4"/>
    <x v="0"/>
    <x v="2"/>
    <x v="0"/>
  </r>
  <r>
    <x v="0"/>
    <x v="4"/>
    <x v="2"/>
    <n v="1460"/>
    <n v="1460"/>
    <n v="292"/>
    <n v="1168"/>
    <x v="4"/>
    <x v="0"/>
    <x v="2"/>
    <x v="1"/>
  </r>
  <r>
    <x v="0"/>
    <x v="5"/>
    <x v="2"/>
    <n v="1530"/>
    <n v="9180"/>
    <n v="4207.5"/>
    <n v="4972.5"/>
    <x v="4"/>
    <x v="0"/>
    <x v="1"/>
    <x v="0"/>
  </r>
  <r>
    <x v="0"/>
    <x v="0"/>
    <x v="0"/>
    <n v="1366"/>
    <n v="6830"/>
    <n v="3005.2"/>
    <n v="3824.8"/>
    <x v="5"/>
    <x v="0"/>
    <x v="1"/>
    <x v="1"/>
  </r>
  <r>
    <x v="0"/>
    <x v="1"/>
    <x v="1"/>
    <n v="1570"/>
    <n v="7850"/>
    <n v="3140"/>
    <n v="4710"/>
    <x v="5"/>
    <x v="0"/>
    <x v="0"/>
    <x v="1"/>
  </r>
  <r>
    <x v="0"/>
    <x v="1"/>
    <x v="2"/>
    <n v="1366"/>
    <n v="6830"/>
    <n v="2732"/>
    <n v="4098"/>
    <x v="5"/>
    <x v="0"/>
    <x v="0"/>
    <x v="1"/>
  </r>
  <r>
    <x v="0"/>
    <x v="2"/>
    <x v="2"/>
    <n v="888"/>
    <n v="3552"/>
    <n v="1332"/>
    <n v="2220"/>
    <x v="5"/>
    <x v="0"/>
    <x v="2"/>
    <x v="0"/>
  </r>
  <r>
    <x v="0"/>
    <x v="3"/>
    <x v="1"/>
    <n v="888"/>
    <n v="2664"/>
    <n v="1110"/>
    <n v="1554"/>
    <x v="5"/>
    <x v="0"/>
    <x v="3"/>
    <x v="1"/>
  </r>
  <r>
    <x v="0"/>
    <x v="3"/>
    <x v="0"/>
    <n v="2338"/>
    <n v="7014"/>
    <n v="2922.5"/>
    <n v="4091.5"/>
    <x v="5"/>
    <x v="0"/>
    <x v="3"/>
    <x v="0"/>
  </r>
  <r>
    <x v="0"/>
    <x v="4"/>
    <x v="0"/>
    <n v="1545"/>
    <n v="1545"/>
    <n v="309"/>
    <n v="1236"/>
    <x v="5"/>
    <x v="0"/>
    <x v="0"/>
    <x v="0"/>
  </r>
  <r>
    <x v="0"/>
    <x v="5"/>
    <x v="0"/>
    <n v="1006"/>
    <n v="6036"/>
    <n v="2766.5"/>
    <n v="3269.5"/>
    <x v="5"/>
    <x v="0"/>
    <x v="2"/>
    <x v="0"/>
  </r>
  <r>
    <x v="0"/>
    <x v="5"/>
    <x v="2"/>
    <n v="1545"/>
    <n v="9270"/>
    <n v="4248.75"/>
    <n v="5021.25"/>
    <x v="5"/>
    <x v="0"/>
    <x v="0"/>
    <x v="1"/>
  </r>
  <r>
    <x v="0"/>
    <x v="0"/>
    <x v="1"/>
    <n v="1686"/>
    <n v="8430"/>
    <n v="3709.2"/>
    <n v="4720.8"/>
    <x v="6"/>
    <x v="0"/>
    <x v="2"/>
    <x v="0"/>
  </r>
  <r>
    <x v="0"/>
    <x v="1"/>
    <x v="1"/>
    <n v="367"/>
    <n v="1835"/>
    <n v="734"/>
    <n v="1101"/>
    <x v="6"/>
    <x v="1"/>
    <x v="3"/>
    <x v="0"/>
  </r>
  <r>
    <x v="0"/>
    <x v="1"/>
    <x v="2"/>
    <n v="3513"/>
    <n v="17565"/>
    <n v="7026"/>
    <n v="10539"/>
    <x v="6"/>
    <x v="0"/>
    <x v="3"/>
    <x v="0"/>
  </r>
  <r>
    <x v="0"/>
    <x v="2"/>
    <x v="2"/>
    <n v="2811"/>
    <n v="11244"/>
    <n v="4216.5"/>
    <n v="7027.5"/>
    <x v="6"/>
    <x v="0"/>
    <x v="2"/>
    <x v="0"/>
  </r>
  <r>
    <x v="0"/>
    <x v="3"/>
    <x v="0"/>
    <n v="492"/>
    <n v="1476"/>
    <n v="615"/>
    <n v="861"/>
    <x v="6"/>
    <x v="0"/>
    <x v="1"/>
    <x v="1"/>
  </r>
  <r>
    <x v="0"/>
    <x v="4"/>
    <x v="1"/>
    <n v="645"/>
    <n v="645"/>
    <n v="129"/>
    <n v="516"/>
    <x v="6"/>
    <x v="0"/>
    <x v="2"/>
    <x v="0"/>
  </r>
  <r>
    <x v="0"/>
    <x v="5"/>
    <x v="2"/>
    <n v="1307"/>
    <n v="7842"/>
    <n v="3594.25"/>
    <n v="4247.75"/>
    <x v="6"/>
    <x v="0"/>
    <x v="2"/>
    <x v="1"/>
  </r>
  <r>
    <x v="0"/>
    <x v="0"/>
    <x v="2"/>
    <n v="2574"/>
    <n v="12870"/>
    <n v="5662.8"/>
    <n v="7207.2"/>
    <x v="7"/>
    <x v="0"/>
    <x v="0"/>
    <x v="0"/>
  </r>
  <r>
    <x v="0"/>
    <x v="1"/>
    <x v="1"/>
    <n v="1743"/>
    <n v="8715"/>
    <n v="3486"/>
    <n v="5229"/>
    <x v="7"/>
    <x v="0"/>
    <x v="3"/>
    <x v="1"/>
  </r>
  <r>
    <x v="0"/>
    <x v="1"/>
    <x v="1"/>
    <n v="1598"/>
    <n v="7990"/>
    <n v="3196"/>
    <n v="4794"/>
    <x v="7"/>
    <x v="0"/>
    <x v="0"/>
    <x v="1"/>
  </r>
  <r>
    <x v="0"/>
    <x v="2"/>
    <x v="1"/>
    <n v="2767"/>
    <n v="11068"/>
    <n v="4150.5"/>
    <n v="6917.5"/>
    <x v="7"/>
    <x v="0"/>
    <x v="3"/>
    <x v="0"/>
  </r>
  <r>
    <x v="0"/>
    <x v="3"/>
    <x v="0"/>
    <n v="422"/>
    <n v="1266"/>
    <n v="527.5"/>
    <n v="738.5"/>
    <x v="7"/>
    <x v="0"/>
    <x v="4"/>
    <x v="0"/>
  </r>
  <r>
    <x v="0"/>
    <x v="4"/>
    <x v="2"/>
    <n v="1859"/>
    <n v="1859"/>
    <n v="371.8"/>
    <n v="1487.2"/>
    <x v="7"/>
    <x v="0"/>
    <x v="0"/>
    <x v="0"/>
  </r>
  <r>
    <x v="0"/>
    <x v="5"/>
    <x v="2"/>
    <n v="1001"/>
    <n v="6006"/>
    <n v="2752.75"/>
    <n v="3253.25"/>
    <x v="7"/>
    <x v="0"/>
    <x v="3"/>
    <x v="0"/>
  </r>
  <r>
    <x v="0"/>
    <x v="0"/>
    <x v="2"/>
    <n v="1907"/>
    <n v="9535"/>
    <n v="4195.3999999999996"/>
    <n v="5339.6"/>
    <x v="8"/>
    <x v="0"/>
    <x v="2"/>
    <x v="1"/>
  </r>
  <r>
    <x v="0"/>
    <x v="1"/>
    <x v="0"/>
    <n v="747"/>
    <n v="3735"/>
    <n v="1494"/>
    <n v="2241"/>
    <x v="8"/>
    <x v="0"/>
    <x v="1"/>
    <x v="0"/>
  </r>
  <r>
    <x v="0"/>
    <x v="1"/>
    <x v="0"/>
    <n v="1934"/>
    <n v="9670"/>
    <n v="3868"/>
    <n v="5802"/>
    <x v="8"/>
    <x v="1"/>
    <x v="3"/>
    <x v="0"/>
  </r>
  <r>
    <x v="0"/>
    <x v="2"/>
    <x v="1"/>
    <n v="1580"/>
    <n v="6320"/>
    <n v="2370"/>
    <n v="3950"/>
    <x v="8"/>
    <x v="1"/>
    <x v="0"/>
    <x v="1"/>
  </r>
  <r>
    <x v="0"/>
    <x v="3"/>
    <x v="0"/>
    <n v="986"/>
    <n v="2958"/>
    <n v="1232.5"/>
    <n v="1725.5"/>
    <x v="8"/>
    <x v="0"/>
    <x v="2"/>
    <x v="0"/>
  </r>
  <r>
    <x v="0"/>
    <x v="4"/>
    <x v="2"/>
    <n v="2146"/>
    <n v="2146"/>
    <n v="429.2"/>
    <n v="1716.8"/>
    <x v="8"/>
    <x v="1"/>
    <x v="1"/>
    <x v="0"/>
  </r>
  <r>
    <x v="0"/>
    <x v="5"/>
    <x v="0"/>
    <n v="2087"/>
    <n v="12522"/>
    <n v="5739.25"/>
    <n v="6782.75"/>
    <x v="8"/>
    <x v="0"/>
    <x v="3"/>
    <x v="1"/>
  </r>
  <r>
    <x v="0"/>
    <x v="0"/>
    <x v="0"/>
    <n v="472"/>
    <n v="2360"/>
    <n v="1038.4000000000001"/>
    <n v="1321.6"/>
    <x v="9"/>
    <x v="0"/>
    <x v="2"/>
    <x v="0"/>
  </r>
  <r>
    <x v="0"/>
    <x v="1"/>
    <x v="0"/>
    <n v="360"/>
    <n v="1800"/>
    <n v="720"/>
    <n v="1080"/>
    <x v="9"/>
    <x v="0"/>
    <x v="2"/>
    <x v="0"/>
  </r>
  <r>
    <x v="0"/>
    <x v="1"/>
    <x v="2"/>
    <n v="241"/>
    <n v="1205"/>
    <n v="482"/>
    <n v="723"/>
    <x v="9"/>
    <x v="0"/>
    <x v="2"/>
    <x v="0"/>
  </r>
  <r>
    <x v="0"/>
    <x v="2"/>
    <x v="2"/>
    <n v="1085"/>
    <n v="4340"/>
    <n v="1627.5"/>
    <n v="2712.5"/>
    <x v="9"/>
    <x v="1"/>
    <x v="1"/>
    <x v="0"/>
  </r>
  <r>
    <x v="0"/>
    <x v="3"/>
    <x v="2"/>
    <n v="360"/>
    <n v="1080"/>
    <n v="450"/>
    <n v="630"/>
    <x v="9"/>
    <x v="0"/>
    <x v="3"/>
    <x v="0"/>
  </r>
  <r>
    <x v="0"/>
    <x v="3"/>
    <x v="1"/>
    <n v="1175"/>
    <n v="3525"/>
    <n v="1468.75"/>
    <n v="2056.25"/>
    <x v="9"/>
    <x v="0"/>
    <x v="2"/>
    <x v="1"/>
  </r>
  <r>
    <x v="0"/>
    <x v="4"/>
    <x v="0"/>
    <n v="2021"/>
    <n v="2021"/>
    <n v="404.2"/>
    <n v="1616.8"/>
    <x v="9"/>
    <x v="0"/>
    <x v="2"/>
    <x v="0"/>
  </r>
  <r>
    <x v="0"/>
    <x v="5"/>
    <x v="1"/>
    <n v="2877"/>
    <n v="17262"/>
    <n v="7911.75"/>
    <n v="9350.25"/>
    <x v="9"/>
    <x v="0"/>
    <x v="3"/>
    <x v="0"/>
  </r>
  <r>
    <x v="0"/>
    <x v="5"/>
    <x v="2"/>
    <n v="472"/>
    <n v="2832"/>
    <n v="1298"/>
    <n v="1534"/>
    <x v="9"/>
    <x v="0"/>
    <x v="3"/>
    <x v="1"/>
  </r>
  <r>
    <x v="0"/>
    <x v="0"/>
    <x v="2"/>
    <n v="1520"/>
    <n v="7600"/>
    <n v="3344"/>
    <n v="4256"/>
    <x v="10"/>
    <x v="1"/>
    <x v="2"/>
    <x v="0"/>
  </r>
  <r>
    <x v="0"/>
    <x v="1"/>
    <x v="1"/>
    <n v="1359"/>
    <n v="6795"/>
    <n v="2718"/>
    <n v="4077"/>
    <x v="10"/>
    <x v="0"/>
    <x v="3"/>
    <x v="0"/>
  </r>
  <r>
    <x v="0"/>
    <x v="1"/>
    <x v="0"/>
    <n v="357"/>
    <n v="1785"/>
    <n v="714"/>
    <n v="1071"/>
    <x v="10"/>
    <x v="0"/>
    <x v="2"/>
    <x v="0"/>
  </r>
  <r>
    <x v="0"/>
    <x v="2"/>
    <x v="0"/>
    <n v="1513"/>
    <n v="6052"/>
    <n v="2269.5"/>
    <n v="3782.5"/>
    <x v="10"/>
    <x v="0"/>
    <x v="2"/>
    <x v="0"/>
  </r>
  <r>
    <x v="0"/>
    <x v="3"/>
    <x v="0"/>
    <n v="552"/>
    <n v="1656"/>
    <n v="690"/>
    <n v="966"/>
    <x v="10"/>
    <x v="0"/>
    <x v="2"/>
    <x v="0"/>
  </r>
  <r>
    <x v="0"/>
    <x v="4"/>
    <x v="1"/>
    <n v="2342"/>
    <n v="2342"/>
    <n v="468.4"/>
    <n v="1873.6"/>
    <x v="10"/>
    <x v="0"/>
    <x v="4"/>
    <x v="1"/>
  </r>
  <r>
    <x v="0"/>
    <x v="5"/>
    <x v="2"/>
    <n v="2665"/>
    <n v="15990"/>
    <n v="7328.75"/>
    <n v="8661.25"/>
    <x v="10"/>
    <x v="0"/>
    <x v="3"/>
    <x v="1"/>
  </r>
  <r>
    <x v="0"/>
    <x v="0"/>
    <x v="2"/>
    <n v="1250"/>
    <n v="6250"/>
    <n v="2750"/>
    <n v="3500"/>
    <x v="11"/>
    <x v="0"/>
    <x v="3"/>
    <x v="1"/>
  </r>
  <r>
    <x v="0"/>
    <x v="1"/>
    <x v="1"/>
    <n v="1513"/>
    <n v="7565"/>
    <n v="3026"/>
    <n v="4539"/>
    <x v="11"/>
    <x v="0"/>
    <x v="3"/>
    <x v="0"/>
  </r>
  <r>
    <x v="0"/>
    <x v="1"/>
    <x v="2"/>
    <n v="1013"/>
    <n v="5065"/>
    <n v="2026"/>
    <n v="3039"/>
    <x v="11"/>
    <x v="0"/>
    <x v="0"/>
    <x v="0"/>
  </r>
  <r>
    <x v="0"/>
    <x v="2"/>
    <x v="0"/>
    <n v="1513"/>
    <n v="6052"/>
    <n v="2269.5"/>
    <n v="3782.5"/>
    <x v="11"/>
    <x v="0"/>
    <x v="1"/>
    <x v="0"/>
  </r>
  <r>
    <x v="0"/>
    <x v="3"/>
    <x v="0"/>
    <n v="1531"/>
    <n v="4593"/>
    <n v="1913.75"/>
    <n v="2679.25"/>
    <x v="11"/>
    <x v="0"/>
    <x v="3"/>
    <x v="1"/>
  </r>
  <r>
    <x v="0"/>
    <x v="4"/>
    <x v="0"/>
    <n v="711"/>
    <n v="711"/>
    <n v="142.19999999999999"/>
    <n v="568.79999999999995"/>
    <x v="11"/>
    <x v="0"/>
    <x v="2"/>
    <x v="0"/>
  </r>
  <r>
    <x v="0"/>
    <x v="5"/>
    <x v="2"/>
    <n v="1250"/>
    <n v="7500"/>
    <n v="3437.5"/>
    <n v="4062.5"/>
    <x v="11"/>
    <x v="0"/>
    <x v="0"/>
    <x v="0"/>
  </r>
  <r>
    <x v="0"/>
    <x v="5"/>
    <x v="2"/>
    <n v="1013"/>
    <n v="6078"/>
    <n v="2785.75"/>
    <n v="3292.25"/>
    <x v="11"/>
    <x v="0"/>
    <x v="2"/>
    <x v="0"/>
  </r>
  <r>
    <x v="1"/>
    <x v="0"/>
    <x v="1"/>
    <n v="579"/>
    <n v="2895"/>
    <n v="1273.8"/>
    <n v="1621.2"/>
    <x v="0"/>
    <x v="0"/>
    <x v="3"/>
    <x v="1"/>
  </r>
  <r>
    <x v="1"/>
    <x v="1"/>
    <x v="2"/>
    <n v="3495"/>
    <n v="17475"/>
    <n v="6990"/>
    <n v="10485"/>
    <x v="0"/>
    <x v="0"/>
    <x v="2"/>
    <x v="0"/>
  </r>
  <r>
    <x v="1"/>
    <x v="1"/>
    <x v="2"/>
    <n v="1439"/>
    <n v="7195"/>
    <n v="2878"/>
    <n v="4317"/>
    <x v="0"/>
    <x v="0"/>
    <x v="2"/>
    <x v="0"/>
  </r>
  <r>
    <x v="1"/>
    <x v="2"/>
    <x v="2"/>
    <n v="1118"/>
    <n v="4472"/>
    <n v="1677"/>
    <n v="2795"/>
    <x v="0"/>
    <x v="0"/>
    <x v="0"/>
    <x v="0"/>
  </r>
  <r>
    <x v="1"/>
    <x v="3"/>
    <x v="0"/>
    <n v="1956"/>
    <n v="5868"/>
    <n v="2445"/>
    <n v="3423"/>
    <x v="0"/>
    <x v="0"/>
    <x v="1"/>
    <x v="1"/>
  </r>
  <r>
    <x v="1"/>
    <x v="4"/>
    <x v="2"/>
    <n v="983"/>
    <n v="983"/>
    <n v="196.6"/>
    <n v="786.4"/>
    <x v="0"/>
    <x v="0"/>
    <x v="2"/>
    <x v="0"/>
  </r>
  <r>
    <x v="1"/>
    <x v="5"/>
    <x v="2"/>
    <n v="555"/>
    <n v="3330"/>
    <n v="1526.25"/>
    <n v="1803.75"/>
    <x v="0"/>
    <x v="0"/>
    <x v="0"/>
    <x v="0"/>
  </r>
  <r>
    <x v="1"/>
    <x v="0"/>
    <x v="1"/>
    <n v="270"/>
    <n v="1350"/>
    <n v="594"/>
    <n v="756"/>
    <x v="1"/>
    <x v="1"/>
    <x v="1"/>
    <x v="1"/>
  </r>
  <r>
    <x v="1"/>
    <x v="1"/>
    <x v="0"/>
    <n v="1514"/>
    <n v="7570"/>
    <n v="3028"/>
    <n v="4542"/>
    <x v="1"/>
    <x v="0"/>
    <x v="0"/>
    <x v="0"/>
  </r>
  <r>
    <x v="1"/>
    <x v="1"/>
    <x v="2"/>
    <n v="2641"/>
    <n v="13205"/>
    <n v="5282"/>
    <n v="7923"/>
    <x v="1"/>
    <x v="0"/>
    <x v="1"/>
    <x v="0"/>
  </r>
  <r>
    <x v="1"/>
    <x v="2"/>
    <x v="0"/>
    <n v="1858"/>
    <n v="7432"/>
    <n v="2787"/>
    <n v="4645"/>
    <x v="1"/>
    <x v="0"/>
    <x v="1"/>
    <x v="0"/>
  </r>
  <r>
    <x v="1"/>
    <x v="3"/>
    <x v="0"/>
    <n v="2844"/>
    <n v="8532"/>
    <n v="3555"/>
    <n v="4977"/>
    <x v="1"/>
    <x v="0"/>
    <x v="3"/>
    <x v="0"/>
  </r>
  <r>
    <x v="1"/>
    <x v="4"/>
    <x v="0"/>
    <n v="1298"/>
    <n v="1298"/>
    <n v="259.60000000000002"/>
    <n v="1038.4000000000001"/>
    <x v="1"/>
    <x v="0"/>
    <x v="2"/>
    <x v="0"/>
  </r>
  <r>
    <x v="1"/>
    <x v="5"/>
    <x v="0"/>
    <n v="2755"/>
    <n v="16530"/>
    <n v="7576.25"/>
    <n v="8953.75"/>
    <x v="1"/>
    <x v="0"/>
    <x v="2"/>
    <x v="1"/>
  </r>
  <r>
    <x v="1"/>
    <x v="0"/>
    <x v="0"/>
    <n v="2993"/>
    <n v="14965"/>
    <n v="6584.6"/>
    <n v="8380.4"/>
    <x v="2"/>
    <x v="0"/>
    <x v="2"/>
    <x v="1"/>
  </r>
  <r>
    <x v="1"/>
    <x v="1"/>
    <x v="0"/>
    <n v="2992"/>
    <n v="14960"/>
    <n v="5984"/>
    <n v="8976"/>
    <x v="2"/>
    <x v="0"/>
    <x v="3"/>
    <x v="0"/>
  </r>
  <r>
    <x v="1"/>
    <x v="1"/>
    <x v="0"/>
    <n v="973"/>
    <n v="4865"/>
    <n v="1946"/>
    <n v="2919"/>
    <x v="2"/>
    <x v="0"/>
    <x v="3"/>
    <x v="0"/>
  </r>
  <r>
    <x v="1"/>
    <x v="2"/>
    <x v="0"/>
    <n v="1761"/>
    <n v="7044"/>
    <n v="2641.5"/>
    <n v="4402.5"/>
    <x v="2"/>
    <x v="0"/>
    <x v="2"/>
    <x v="1"/>
  </r>
  <r>
    <x v="1"/>
    <x v="3"/>
    <x v="1"/>
    <n v="1579"/>
    <n v="4737"/>
    <n v="1973.75"/>
    <n v="2763.25"/>
    <x v="2"/>
    <x v="0"/>
    <x v="3"/>
    <x v="1"/>
  </r>
  <r>
    <x v="1"/>
    <x v="4"/>
    <x v="1"/>
    <n v="677"/>
    <n v="677"/>
    <n v="135.4"/>
    <n v="541.6"/>
    <x v="2"/>
    <x v="0"/>
    <x v="2"/>
    <x v="0"/>
  </r>
  <r>
    <x v="1"/>
    <x v="5"/>
    <x v="1"/>
    <n v="1465"/>
    <n v="8790"/>
    <n v="4028.75"/>
    <n v="4761.25"/>
    <x v="2"/>
    <x v="0"/>
    <x v="2"/>
    <x v="1"/>
  </r>
  <r>
    <x v="1"/>
    <x v="0"/>
    <x v="0"/>
    <n v="1953"/>
    <n v="9765"/>
    <n v="4296.6000000000004"/>
    <n v="5468.4"/>
    <x v="3"/>
    <x v="0"/>
    <x v="2"/>
    <x v="0"/>
  </r>
  <r>
    <x v="1"/>
    <x v="1"/>
    <x v="2"/>
    <n v="4493"/>
    <n v="22465"/>
    <n v="8986"/>
    <n v="13479"/>
    <x v="3"/>
    <x v="0"/>
    <x v="3"/>
    <x v="0"/>
  </r>
  <r>
    <x v="1"/>
    <x v="1"/>
    <x v="2"/>
    <n v="3675"/>
    <n v="18375"/>
    <n v="7350"/>
    <n v="11025"/>
    <x v="3"/>
    <x v="0"/>
    <x v="2"/>
    <x v="0"/>
  </r>
  <r>
    <x v="1"/>
    <x v="2"/>
    <x v="1"/>
    <n v="3446"/>
    <n v="13784"/>
    <n v="5169"/>
    <n v="8615"/>
    <x v="3"/>
    <x v="1"/>
    <x v="2"/>
    <x v="1"/>
  </r>
  <r>
    <x v="1"/>
    <x v="3"/>
    <x v="0"/>
    <n v="1352"/>
    <n v="4056"/>
    <n v="1690"/>
    <n v="2366"/>
    <x v="3"/>
    <x v="0"/>
    <x v="0"/>
    <x v="0"/>
  </r>
  <r>
    <x v="1"/>
    <x v="4"/>
    <x v="2"/>
    <n v="2301"/>
    <n v="2301"/>
    <n v="460.2"/>
    <n v="1840.8"/>
    <x v="3"/>
    <x v="0"/>
    <x v="2"/>
    <x v="0"/>
  </r>
  <r>
    <x v="1"/>
    <x v="5"/>
    <x v="0"/>
    <n v="606"/>
    <n v="3636"/>
    <n v="1666.5"/>
    <n v="1969.5"/>
    <x v="3"/>
    <x v="1"/>
    <x v="0"/>
    <x v="1"/>
  </r>
  <r>
    <x v="1"/>
    <x v="0"/>
    <x v="1"/>
    <n v="2844"/>
    <n v="14220"/>
    <n v="6256.8"/>
    <n v="7963.2"/>
    <x v="4"/>
    <x v="0"/>
    <x v="4"/>
    <x v="0"/>
  </r>
  <r>
    <x v="1"/>
    <x v="1"/>
    <x v="2"/>
    <n v="2918"/>
    <n v="14590"/>
    <n v="5836"/>
    <n v="8754"/>
    <x v="4"/>
    <x v="1"/>
    <x v="2"/>
    <x v="0"/>
  </r>
  <r>
    <x v="1"/>
    <x v="1"/>
    <x v="1"/>
    <n v="2327"/>
    <n v="11635"/>
    <n v="4654"/>
    <n v="6981"/>
    <x v="4"/>
    <x v="0"/>
    <x v="4"/>
    <x v="0"/>
  </r>
  <r>
    <x v="1"/>
    <x v="2"/>
    <x v="0"/>
    <n v="1743"/>
    <n v="6972"/>
    <n v="2614.5"/>
    <n v="4357.5"/>
    <x v="4"/>
    <x v="0"/>
    <x v="1"/>
    <x v="0"/>
  </r>
  <r>
    <x v="1"/>
    <x v="3"/>
    <x v="2"/>
    <n v="1806"/>
    <n v="5418"/>
    <n v="2257.5"/>
    <n v="3160.5"/>
    <x v="4"/>
    <x v="0"/>
    <x v="1"/>
    <x v="0"/>
  </r>
  <r>
    <x v="1"/>
    <x v="4"/>
    <x v="0"/>
    <n v="2313"/>
    <n v="2313"/>
    <n v="462.6"/>
    <n v="1850.4"/>
    <x v="4"/>
    <x v="0"/>
    <x v="2"/>
    <x v="0"/>
  </r>
  <r>
    <x v="1"/>
    <x v="5"/>
    <x v="1"/>
    <n v="790"/>
    <n v="4740"/>
    <n v="2172.5"/>
    <n v="2567.5"/>
    <x v="4"/>
    <x v="1"/>
    <x v="0"/>
    <x v="0"/>
  </r>
  <r>
    <x v="1"/>
    <x v="0"/>
    <x v="1"/>
    <n v="1282"/>
    <n v="6410"/>
    <n v="2820.4"/>
    <n v="3589.6"/>
    <x v="5"/>
    <x v="0"/>
    <x v="2"/>
    <x v="1"/>
  </r>
  <r>
    <x v="1"/>
    <x v="1"/>
    <x v="1"/>
    <n v="727"/>
    <n v="3635"/>
    <n v="1454"/>
    <n v="2181"/>
    <x v="5"/>
    <x v="0"/>
    <x v="0"/>
    <x v="0"/>
  </r>
  <r>
    <x v="1"/>
    <x v="1"/>
    <x v="2"/>
    <n v="1142"/>
    <n v="5710"/>
    <n v="2284"/>
    <n v="3426"/>
    <x v="5"/>
    <x v="0"/>
    <x v="1"/>
    <x v="0"/>
  </r>
  <r>
    <x v="1"/>
    <x v="1"/>
    <x v="1"/>
    <n v="602"/>
    <n v="3010"/>
    <n v="1204"/>
    <n v="1806"/>
    <x v="5"/>
    <x v="1"/>
    <x v="3"/>
    <x v="0"/>
  </r>
  <r>
    <x v="1"/>
    <x v="2"/>
    <x v="0"/>
    <n v="991"/>
    <n v="3964"/>
    <n v="1486.5"/>
    <n v="2477.5"/>
    <x v="5"/>
    <x v="0"/>
    <x v="0"/>
    <x v="0"/>
  </r>
  <r>
    <x v="1"/>
    <x v="3"/>
    <x v="2"/>
    <n v="727"/>
    <n v="2181"/>
    <n v="908.75"/>
    <n v="1272.25"/>
    <x v="5"/>
    <x v="0"/>
    <x v="1"/>
    <x v="0"/>
  </r>
  <r>
    <x v="1"/>
    <x v="3"/>
    <x v="1"/>
    <n v="2567"/>
    <n v="7701"/>
    <n v="3208.75"/>
    <n v="4492.25"/>
    <x v="5"/>
    <x v="0"/>
    <x v="2"/>
    <x v="0"/>
  </r>
  <r>
    <x v="1"/>
    <x v="4"/>
    <x v="1"/>
    <n v="1142"/>
    <n v="1142"/>
    <n v="228.4"/>
    <n v="913.6"/>
    <x v="5"/>
    <x v="0"/>
    <x v="0"/>
    <x v="0"/>
  </r>
  <r>
    <x v="1"/>
    <x v="4"/>
    <x v="1"/>
    <n v="1282"/>
    <n v="1282"/>
    <n v="256.39999999999998"/>
    <n v="1025.5999999999999"/>
    <x v="5"/>
    <x v="0"/>
    <x v="2"/>
    <x v="1"/>
  </r>
  <r>
    <x v="1"/>
    <x v="5"/>
    <x v="1"/>
    <n v="602"/>
    <n v="3612"/>
    <n v="1655.5"/>
    <n v="1956.5"/>
    <x v="5"/>
    <x v="0"/>
    <x v="3"/>
    <x v="0"/>
  </r>
  <r>
    <x v="1"/>
    <x v="5"/>
    <x v="0"/>
    <n v="2907"/>
    <n v="17442"/>
    <n v="7994.25"/>
    <n v="9447.75"/>
    <x v="5"/>
    <x v="0"/>
    <x v="1"/>
    <x v="0"/>
  </r>
  <r>
    <x v="1"/>
    <x v="0"/>
    <x v="0"/>
    <n v="3200"/>
    <n v="16000"/>
    <n v="7040"/>
    <n v="8960"/>
    <x v="6"/>
    <x v="0"/>
    <x v="3"/>
    <x v="0"/>
  </r>
  <r>
    <x v="1"/>
    <x v="1"/>
    <x v="2"/>
    <n v="1370"/>
    <n v="6850"/>
    <n v="2740"/>
    <n v="4110"/>
    <x v="6"/>
    <x v="0"/>
    <x v="2"/>
    <x v="0"/>
  </r>
  <r>
    <x v="1"/>
    <x v="1"/>
    <x v="0"/>
    <n v="3450"/>
    <n v="17250"/>
    <n v="6900"/>
    <n v="10350"/>
    <x v="6"/>
    <x v="0"/>
    <x v="2"/>
    <x v="0"/>
  </r>
  <r>
    <x v="1"/>
    <x v="2"/>
    <x v="0"/>
    <n v="2529"/>
    <n v="10116"/>
    <n v="3793.5"/>
    <n v="6322.5"/>
    <x v="6"/>
    <x v="0"/>
    <x v="2"/>
    <x v="0"/>
  </r>
  <r>
    <x v="1"/>
    <x v="3"/>
    <x v="1"/>
    <n v="437"/>
    <n v="1311"/>
    <n v="546.25"/>
    <n v="764.75"/>
    <x v="6"/>
    <x v="0"/>
    <x v="2"/>
    <x v="0"/>
  </r>
  <r>
    <x v="1"/>
    <x v="4"/>
    <x v="2"/>
    <n v="3627"/>
    <n v="3627"/>
    <n v="725.4"/>
    <n v="2901.6"/>
    <x v="6"/>
    <x v="0"/>
    <x v="2"/>
    <x v="0"/>
  </r>
  <r>
    <x v="1"/>
    <x v="5"/>
    <x v="2"/>
    <n v="2460"/>
    <n v="14760"/>
    <n v="6765"/>
    <n v="7995"/>
    <x v="6"/>
    <x v="0"/>
    <x v="3"/>
    <x v="1"/>
  </r>
  <r>
    <x v="1"/>
    <x v="0"/>
    <x v="2"/>
    <n v="2141"/>
    <n v="10705"/>
    <n v="4710.2"/>
    <n v="5994.8"/>
    <x v="7"/>
    <x v="0"/>
    <x v="0"/>
    <x v="0"/>
  </r>
  <r>
    <x v="1"/>
    <x v="1"/>
    <x v="2"/>
    <n v="2198"/>
    <n v="10990"/>
    <n v="4396"/>
    <n v="6594"/>
    <x v="7"/>
    <x v="0"/>
    <x v="1"/>
    <x v="0"/>
  </r>
  <r>
    <x v="1"/>
    <x v="1"/>
    <x v="2"/>
    <n v="678"/>
    <n v="3390"/>
    <n v="1356"/>
    <n v="2034"/>
    <x v="7"/>
    <x v="0"/>
    <x v="1"/>
    <x v="1"/>
  </r>
  <r>
    <x v="1"/>
    <x v="3"/>
    <x v="0"/>
    <n v="2807"/>
    <n v="8421"/>
    <n v="3508.75"/>
    <n v="4912.25"/>
    <x v="7"/>
    <x v="0"/>
    <x v="2"/>
    <x v="0"/>
  </r>
  <r>
    <x v="1"/>
    <x v="3"/>
    <x v="2"/>
    <n v="2541"/>
    <n v="7623"/>
    <n v="3176.25"/>
    <n v="4446.75"/>
    <x v="7"/>
    <x v="0"/>
    <x v="2"/>
    <x v="0"/>
  </r>
  <r>
    <x v="1"/>
    <x v="5"/>
    <x v="1"/>
    <n v="2821"/>
    <n v="16926"/>
    <n v="7757.75"/>
    <n v="9168.25"/>
    <x v="7"/>
    <x v="1"/>
    <x v="2"/>
    <x v="1"/>
  </r>
  <r>
    <x v="1"/>
    <x v="5"/>
    <x v="0"/>
    <n v="2832"/>
    <n v="16992"/>
    <n v="7788"/>
    <n v="9204"/>
    <x v="7"/>
    <x v="0"/>
    <x v="0"/>
    <x v="1"/>
  </r>
  <r>
    <x v="1"/>
    <x v="0"/>
    <x v="2"/>
    <n v="2071"/>
    <n v="10355"/>
    <n v="4556.2"/>
    <n v="5798.8"/>
    <x v="8"/>
    <x v="0"/>
    <x v="2"/>
    <x v="0"/>
  </r>
  <r>
    <x v="1"/>
    <x v="1"/>
    <x v="2"/>
    <n v="1056"/>
    <n v="5280"/>
    <n v="2112"/>
    <n v="3168"/>
    <x v="8"/>
    <x v="0"/>
    <x v="0"/>
    <x v="1"/>
  </r>
  <r>
    <x v="1"/>
    <x v="1"/>
    <x v="2"/>
    <n v="1767"/>
    <n v="8835"/>
    <n v="3534"/>
    <n v="5301"/>
    <x v="8"/>
    <x v="0"/>
    <x v="1"/>
    <x v="0"/>
  </r>
  <r>
    <x v="1"/>
    <x v="2"/>
    <x v="1"/>
    <n v="1947"/>
    <n v="7788"/>
    <n v="2920.5"/>
    <n v="4867.5"/>
    <x v="8"/>
    <x v="0"/>
    <x v="2"/>
    <x v="0"/>
  </r>
  <r>
    <x v="1"/>
    <x v="3"/>
    <x v="2"/>
    <n v="1867"/>
    <n v="5601"/>
    <n v="2333.75"/>
    <n v="3267.25"/>
    <x v="8"/>
    <x v="0"/>
    <x v="3"/>
    <x v="0"/>
  </r>
  <r>
    <x v="1"/>
    <x v="4"/>
    <x v="1"/>
    <n v="2328"/>
    <n v="2328"/>
    <n v="465.6"/>
    <n v="1862.4"/>
    <x v="8"/>
    <x v="0"/>
    <x v="2"/>
    <x v="0"/>
  </r>
  <r>
    <x v="1"/>
    <x v="5"/>
    <x v="1"/>
    <n v="1596"/>
    <n v="9576"/>
    <n v="4389"/>
    <n v="5187"/>
    <x v="8"/>
    <x v="0"/>
    <x v="2"/>
    <x v="0"/>
  </r>
  <r>
    <x v="1"/>
    <x v="0"/>
    <x v="1"/>
    <n v="1143"/>
    <n v="5715"/>
    <n v="2514.6"/>
    <n v="3200.4"/>
    <x v="9"/>
    <x v="1"/>
    <x v="3"/>
    <x v="1"/>
  </r>
  <r>
    <x v="1"/>
    <x v="1"/>
    <x v="1"/>
    <n v="861"/>
    <n v="4305"/>
    <n v="1722"/>
    <n v="2583"/>
    <x v="9"/>
    <x v="0"/>
    <x v="3"/>
    <x v="0"/>
  </r>
  <r>
    <x v="1"/>
    <x v="1"/>
    <x v="2"/>
    <n v="1153"/>
    <n v="5765"/>
    <n v="2306"/>
    <n v="3459"/>
    <x v="9"/>
    <x v="0"/>
    <x v="3"/>
    <x v="0"/>
  </r>
  <r>
    <x v="1"/>
    <x v="1"/>
    <x v="2"/>
    <n v="2914"/>
    <n v="14570"/>
    <n v="5828"/>
    <n v="8742"/>
    <x v="9"/>
    <x v="0"/>
    <x v="3"/>
    <x v="1"/>
  </r>
  <r>
    <x v="1"/>
    <x v="2"/>
    <x v="2"/>
    <n v="1010"/>
    <n v="4040"/>
    <n v="1515"/>
    <n v="2525"/>
    <x v="9"/>
    <x v="0"/>
    <x v="0"/>
    <x v="0"/>
  </r>
  <r>
    <x v="1"/>
    <x v="3"/>
    <x v="0"/>
    <n v="1153"/>
    <n v="3459"/>
    <n v="1441.25"/>
    <n v="2017.75"/>
    <x v="9"/>
    <x v="0"/>
    <x v="2"/>
    <x v="0"/>
  </r>
  <r>
    <x v="1"/>
    <x v="3"/>
    <x v="1"/>
    <n v="1010"/>
    <n v="3030"/>
    <n v="1262.5"/>
    <n v="1767.5"/>
    <x v="9"/>
    <x v="0"/>
    <x v="3"/>
    <x v="1"/>
  </r>
  <r>
    <x v="1"/>
    <x v="4"/>
    <x v="1"/>
    <n v="1566"/>
    <n v="1566"/>
    <n v="313.2"/>
    <n v="1252.8"/>
    <x v="9"/>
    <x v="0"/>
    <x v="2"/>
    <x v="1"/>
  </r>
  <r>
    <x v="1"/>
    <x v="5"/>
    <x v="0"/>
    <n v="861"/>
    <n v="5166"/>
    <n v="2367.75"/>
    <n v="2798.25"/>
    <x v="9"/>
    <x v="0"/>
    <x v="3"/>
    <x v="0"/>
  </r>
  <r>
    <x v="1"/>
    <x v="5"/>
    <x v="1"/>
    <n v="986"/>
    <n v="5916"/>
    <n v="2711.5"/>
    <n v="3204.5"/>
    <x v="9"/>
    <x v="0"/>
    <x v="2"/>
    <x v="0"/>
  </r>
  <r>
    <x v="1"/>
    <x v="0"/>
    <x v="0"/>
    <n v="1236"/>
    <n v="6180"/>
    <n v="2719.2"/>
    <n v="3460.8"/>
    <x v="10"/>
    <x v="0"/>
    <x v="3"/>
    <x v="1"/>
  </r>
  <r>
    <x v="1"/>
    <x v="1"/>
    <x v="2"/>
    <n v="2905"/>
    <n v="14525"/>
    <n v="5810"/>
    <n v="8715"/>
    <x v="10"/>
    <x v="0"/>
    <x v="3"/>
    <x v="0"/>
  </r>
  <r>
    <x v="1"/>
    <x v="1"/>
    <x v="2"/>
    <n v="1177"/>
    <n v="5885"/>
    <n v="2354"/>
    <n v="3531"/>
    <x v="10"/>
    <x v="0"/>
    <x v="2"/>
    <x v="0"/>
  </r>
  <r>
    <x v="1"/>
    <x v="2"/>
    <x v="0"/>
    <n v="2030"/>
    <n v="8120"/>
    <n v="3045"/>
    <n v="5075"/>
    <x v="10"/>
    <x v="0"/>
    <x v="0"/>
    <x v="1"/>
  </r>
  <r>
    <x v="1"/>
    <x v="3"/>
    <x v="2"/>
    <n v="2387"/>
    <n v="7161"/>
    <n v="2983.75"/>
    <n v="4177.25"/>
    <x v="10"/>
    <x v="0"/>
    <x v="0"/>
    <x v="1"/>
  </r>
  <r>
    <x v="1"/>
    <x v="4"/>
    <x v="2"/>
    <n v="2723"/>
    <n v="2723"/>
    <n v="544.6"/>
    <n v="2178.4"/>
    <x v="10"/>
    <x v="0"/>
    <x v="0"/>
    <x v="0"/>
  </r>
  <r>
    <x v="1"/>
    <x v="5"/>
    <x v="0"/>
    <n v="547"/>
    <n v="3282"/>
    <n v="1504.25"/>
    <n v="1777.75"/>
    <x v="10"/>
    <x v="0"/>
    <x v="1"/>
    <x v="0"/>
  </r>
  <r>
    <x v="1"/>
    <x v="0"/>
    <x v="2"/>
    <n v="1372"/>
    <n v="6860"/>
    <n v="3018.4"/>
    <n v="3841.6"/>
    <x v="11"/>
    <x v="0"/>
    <x v="2"/>
    <x v="0"/>
  </r>
  <r>
    <x v="1"/>
    <x v="1"/>
    <x v="0"/>
    <n v="274"/>
    <n v="1370"/>
    <n v="548"/>
    <n v="822"/>
    <x v="11"/>
    <x v="0"/>
    <x v="3"/>
    <x v="0"/>
  </r>
  <r>
    <x v="1"/>
    <x v="1"/>
    <x v="1"/>
    <n v="2797"/>
    <n v="13985"/>
    <n v="5594"/>
    <n v="8391"/>
    <x v="11"/>
    <x v="0"/>
    <x v="3"/>
    <x v="1"/>
  </r>
  <r>
    <x v="1"/>
    <x v="1"/>
    <x v="0"/>
    <n v="914"/>
    <n v="4570"/>
    <n v="1828"/>
    <n v="2742"/>
    <x v="11"/>
    <x v="0"/>
    <x v="2"/>
    <x v="0"/>
  </r>
  <r>
    <x v="1"/>
    <x v="2"/>
    <x v="0"/>
    <n v="274"/>
    <n v="1096"/>
    <n v="411"/>
    <n v="685"/>
    <x v="11"/>
    <x v="0"/>
    <x v="0"/>
    <x v="0"/>
  </r>
  <r>
    <x v="1"/>
    <x v="3"/>
    <x v="2"/>
    <n v="2663"/>
    <n v="7989"/>
    <n v="3328.75"/>
    <n v="4660.25"/>
    <x v="11"/>
    <x v="0"/>
    <x v="3"/>
    <x v="0"/>
  </r>
  <r>
    <x v="1"/>
    <x v="3"/>
    <x v="1"/>
    <n v="570"/>
    <n v="1710"/>
    <n v="712.5"/>
    <n v="997.5"/>
    <x v="11"/>
    <x v="0"/>
    <x v="3"/>
    <x v="1"/>
  </r>
  <r>
    <x v="1"/>
    <x v="4"/>
    <x v="1"/>
    <n v="615"/>
    <n v="615"/>
    <n v="123"/>
    <n v="492"/>
    <x v="11"/>
    <x v="0"/>
    <x v="0"/>
    <x v="0"/>
  </r>
  <r>
    <x v="1"/>
    <x v="4"/>
    <x v="1"/>
    <n v="2797"/>
    <n v="2797"/>
    <n v="559.4"/>
    <n v="2237.6"/>
    <x v="11"/>
    <x v="0"/>
    <x v="2"/>
    <x v="0"/>
  </r>
  <r>
    <x v="1"/>
    <x v="5"/>
    <x v="0"/>
    <n v="1372"/>
    <n v="8232"/>
    <n v="3773"/>
    <n v="4459"/>
    <x v="11"/>
    <x v="0"/>
    <x v="3"/>
    <x v="1"/>
  </r>
  <r>
    <x v="1"/>
    <x v="5"/>
    <x v="1"/>
    <n v="914"/>
    <n v="5484"/>
    <n v="2513.5"/>
    <n v="2970.5"/>
    <x v="11"/>
    <x v="0"/>
    <x v="2"/>
    <x v="1"/>
  </r>
  <r>
    <x v="2"/>
    <x v="0"/>
    <x v="0"/>
    <n v="2629"/>
    <n v="13145"/>
    <n v="5783.8"/>
    <n v="7361.2"/>
    <x v="0"/>
    <x v="0"/>
    <x v="2"/>
    <x v="0"/>
  </r>
  <r>
    <x v="2"/>
    <x v="1"/>
    <x v="1"/>
    <n v="2565"/>
    <n v="12825"/>
    <n v="5130"/>
    <n v="7695"/>
    <x v="0"/>
    <x v="0"/>
    <x v="3"/>
    <x v="1"/>
  </r>
  <r>
    <x v="2"/>
    <x v="1"/>
    <x v="0"/>
    <n v="2417"/>
    <n v="12085"/>
    <n v="4834"/>
    <n v="7251"/>
    <x v="0"/>
    <x v="0"/>
    <x v="0"/>
    <x v="1"/>
  </r>
  <r>
    <x v="2"/>
    <x v="3"/>
    <x v="1"/>
    <n v="554"/>
    <n v="1662"/>
    <n v="692.5"/>
    <n v="969.5"/>
    <x v="0"/>
    <x v="1"/>
    <x v="4"/>
    <x v="0"/>
  </r>
  <r>
    <x v="2"/>
    <x v="4"/>
    <x v="1"/>
    <n v="2340"/>
    <n v="2340"/>
    <n v="468"/>
    <n v="1872"/>
    <x v="0"/>
    <x v="0"/>
    <x v="1"/>
    <x v="0"/>
  </r>
  <r>
    <x v="2"/>
    <x v="5"/>
    <x v="0"/>
    <n v="1493"/>
    <n v="8958"/>
    <n v="4105.75"/>
    <n v="4852.25"/>
    <x v="0"/>
    <x v="0"/>
    <x v="3"/>
    <x v="0"/>
  </r>
  <r>
    <x v="2"/>
    <x v="5"/>
    <x v="0"/>
    <n v="2861"/>
    <n v="17166"/>
    <n v="7867.75"/>
    <n v="9298.25"/>
    <x v="0"/>
    <x v="0"/>
    <x v="2"/>
    <x v="0"/>
  </r>
  <r>
    <x v="2"/>
    <x v="0"/>
    <x v="0"/>
    <n v="1865"/>
    <n v="9325"/>
    <n v="4103"/>
    <n v="5222"/>
    <x v="1"/>
    <x v="0"/>
    <x v="0"/>
    <x v="1"/>
  </r>
  <r>
    <x v="2"/>
    <x v="1"/>
    <x v="1"/>
    <n v="974"/>
    <n v="4870"/>
    <n v="1948"/>
    <n v="2922"/>
    <x v="1"/>
    <x v="0"/>
    <x v="0"/>
    <x v="0"/>
  </r>
  <r>
    <x v="2"/>
    <x v="1"/>
    <x v="0"/>
    <n v="260"/>
    <n v="1300"/>
    <n v="520"/>
    <n v="780"/>
    <x v="1"/>
    <x v="0"/>
    <x v="1"/>
    <x v="1"/>
  </r>
  <r>
    <x v="2"/>
    <x v="2"/>
    <x v="1"/>
    <n v="727"/>
    <n v="2908"/>
    <n v="1090.5"/>
    <n v="1817.5"/>
    <x v="1"/>
    <x v="0"/>
    <x v="4"/>
    <x v="1"/>
  </r>
  <r>
    <x v="2"/>
    <x v="3"/>
    <x v="2"/>
    <n v="2747"/>
    <n v="8241"/>
    <n v="3433.75"/>
    <n v="4807.25"/>
    <x v="1"/>
    <x v="0"/>
    <x v="2"/>
    <x v="0"/>
  </r>
  <r>
    <x v="2"/>
    <x v="4"/>
    <x v="0"/>
    <n v="1368"/>
    <n v="1368"/>
    <n v="273.60000000000002"/>
    <n v="1094.4000000000001"/>
    <x v="1"/>
    <x v="1"/>
    <x v="0"/>
    <x v="1"/>
  </r>
  <r>
    <x v="2"/>
    <x v="5"/>
    <x v="0"/>
    <n v="1575"/>
    <n v="9450"/>
    <n v="4331.25"/>
    <n v="5118.75"/>
    <x v="1"/>
    <x v="0"/>
    <x v="3"/>
    <x v="1"/>
  </r>
  <r>
    <x v="2"/>
    <x v="0"/>
    <x v="1"/>
    <n v="1101"/>
    <n v="5505"/>
    <n v="2422.1999999999998"/>
    <n v="3082.8"/>
    <x v="2"/>
    <x v="1"/>
    <x v="2"/>
    <x v="0"/>
  </r>
  <r>
    <x v="2"/>
    <x v="1"/>
    <x v="0"/>
    <n v="1114"/>
    <n v="5570"/>
    <n v="2228"/>
    <n v="3342"/>
    <x v="2"/>
    <x v="0"/>
    <x v="4"/>
    <x v="0"/>
  </r>
  <r>
    <x v="2"/>
    <x v="1"/>
    <x v="0"/>
    <n v="1122"/>
    <n v="5610"/>
    <n v="2244"/>
    <n v="3366"/>
    <x v="2"/>
    <x v="0"/>
    <x v="1"/>
    <x v="0"/>
  </r>
  <r>
    <x v="2"/>
    <x v="2"/>
    <x v="1"/>
    <n v="1210"/>
    <n v="4840"/>
    <n v="1815"/>
    <n v="3025"/>
    <x v="2"/>
    <x v="0"/>
    <x v="2"/>
    <x v="0"/>
  </r>
  <r>
    <x v="2"/>
    <x v="3"/>
    <x v="1"/>
    <n v="2903"/>
    <n v="8709"/>
    <n v="3628.75"/>
    <n v="5080.25"/>
    <x v="2"/>
    <x v="0"/>
    <x v="4"/>
    <x v="0"/>
  </r>
  <r>
    <x v="2"/>
    <x v="4"/>
    <x v="0"/>
    <n v="2214"/>
    <n v="2214"/>
    <n v="442.8"/>
    <n v="1771.2"/>
    <x v="2"/>
    <x v="0"/>
    <x v="2"/>
    <x v="1"/>
  </r>
  <r>
    <x v="2"/>
    <x v="5"/>
    <x v="0"/>
    <n v="500"/>
    <n v="3000"/>
    <n v="1375"/>
    <n v="1625"/>
    <x v="2"/>
    <x v="0"/>
    <x v="3"/>
    <x v="0"/>
  </r>
  <r>
    <x v="2"/>
    <x v="0"/>
    <x v="0"/>
    <n v="1074"/>
    <n v="5370"/>
    <n v="2362.8000000000002"/>
    <n v="3007.2"/>
    <x v="3"/>
    <x v="0"/>
    <x v="3"/>
    <x v="0"/>
  </r>
  <r>
    <x v="2"/>
    <x v="1"/>
    <x v="1"/>
    <n v="1607"/>
    <n v="8035"/>
    <n v="3214"/>
    <n v="4821"/>
    <x v="3"/>
    <x v="1"/>
    <x v="2"/>
    <x v="1"/>
  </r>
  <r>
    <x v="2"/>
    <x v="1"/>
    <x v="0"/>
    <n v="2535"/>
    <n v="12675"/>
    <n v="5070"/>
    <n v="7605"/>
    <x v="3"/>
    <x v="0"/>
    <x v="3"/>
    <x v="0"/>
  </r>
  <r>
    <x v="2"/>
    <x v="2"/>
    <x v="2"/>
    <n v="2579"/>
    <n v="10316"/>
    <n v="3868.5"/>
    <n v="6447.5"/>
    <x v="3"/>
    <x v="0"/>
    <x v="4"/>
    <x v="0"/>
  </r>
  <r>
    <x v="2"/>
    <x v="3"/>
    <x v="0"/>
    <n v="1916"/>
    <n v="5748"/>
    <n v="2395"/>
    <n v="3353"/>
    <x v="3"/>
    <x v="0"/>
    <x v="1"/>
    <x v="0"/>
  </r>
  <r>
    <x v="2"/>
    <x v="4"/>
    <x v="0"/>
    <n v="980"/>
    <n v="980"/>
    <n v="196"/>
    <n v="784"/>
    <x v="3"/>
    <x v="0"/>
    <x v="1"/>
    <x v="0"/>
  </r>
  <r>
    <x v="2"/>
    <x v="5"/>
    <x v="1"/>
    <n v="2628"/>
    <n v="15768"/>
    <n v="7227"/>
    <n v="8541"/>
    <x v="3"/>
    <x v="0"/>
    <x v="2"/>
    <x v="0"/>
  </r>
  <r>
    <x v="2"/>
    <x v="0"/>
    <x v="0"/>
    <n v="2039"/>
    <n v="10195"/>
    <n v="4485.8"/>
    <n v="5709.2"/>
    <x v="4"/>
    <x v="0"/>
    <x v="0"/>
    <x v="1"/>
  </r>
  <r>
    <x v="2"/>
    <x v="1"/>
    <x v="0"/>
    <n v="591"/>
    <n v="2955"/>
    <n v="1182"/>
    <n v="1773"/>
    <x v="4"/>
    <x v="0"/>
    <x v="3"/>
    <x v="1"/>
  </r>
  <r>
    <x v="2"/>
    <x v="1"/>
    <x v="1"/>
    <n v="2851"/>
    <n v="14255"/>
    <n v="5702"/>
    <n v="8553"/>
    <x v="4"/>
    <x v="0"/>
    <x v="2"/>
    <x v="0"/>
  </r>
  <r>
    <x v="2"/>
    <x v="3"/>
    <x v="0"/>
    <n v="341"/>
    <n v="1023"/>
    <n v="426.25"/>
    <n v="596.75"/>
    <x v="4"/>
    <x v="0"/>
    <x v="2"/>
    <x v="1"/>
  </r>
  <r>
    <x v="2"/>
    <x v="4"/>
    <x v="2"/>
    <n v="2661"/>
    <n v="2661"/>
    <n v="532.20000000000005"/>
    <n v="2128.8000000000002"/>
    <x v="4"/>
    <x v="0"/>
    <x v="2"/>
    <x v="1"/>
  </r>
  <r>
    <x v="2"/>
    <x v="5"/>
    <x v="2"/>
    <n v="362"/>
    <n v="2172"/>
    <n v="995.5"/>
    <n v="1176.5"/>
    <x v="4"/>
    <x v="0"/>
    <x v="2"/>
    <x v="0"/>
  </r>
  <r>
    <x v="2"/>
    <x v="5"/>
    <x v="2"/>
    <n v="245"/>
    <n v="1470"/>
    <n v="673.75"/>
    <n v="796.25"/>
    <x v="4"/>
    <x v="0"/>
    <x v="3"/>
    <x v="1"/>
  </r>
  <r>
    <x v="2"/>
    <x v="0"/>
    <x v="0"/>
    <n v="2460"/>
    <n v="12300"/>
    <n v="5412"/>
    <n v="6888"/>
    <x v="5"/>
    <x v="0"/>
    <x v="1"/>
    <x v="1"/>
  </r>
  <r>
    <x v="2"/>
    <x v="0"/>
    <x v="2"/>
    <n v="1038"/>
    <n v="5190"/>
    <n v="2283.6"/>
    <n v="2906.4"/>
    <x v="5"/>
    <x v="0"/>
    <x v="0"/>
    <x v="0"/>
  </r>
  <r>
    <x v="2"/>
    <x v="1"/>
    <x v="2"/>
    <n v="662"/>
    <n v="3310"/>
    <n v="1324"/>
    <n v="1986"/>
    <x v="5"/>
    <x v="0"/>
    <x v="2"/>
    <x v="1"/>
  </r>
  <r>
    <x v="2"/>
    <x v="1"/>
    <x v="1"/>
    <n v="2460"/>
    <n v="12300"/>
    <n v="4920"/>
    <n v="7380"/>
    <x v="5"/>
    <x v="0"/>
    <x v="4"/>
    <x v="1"/>
  </r>
  <r>
    <x v="2"/>
    <x v="1"/>
    <x v="2"/>
    <n v="886"/>
    <n v="4430"/>
    <n v="1772"/>
    <n v="2658"/>
    <x v="5"/>
    <x v="0"/>
    <x v="4"/>
    <x v="1"/>
  </r>
  <r>
    <x v="2"/>
    <x v="2"/>
    <x v="2"/>
    <n v="2470"/>
    <n v="9880"/>
    <n v="3705"/>
    <n v="6175"/>
    <x v="5"/>
    <x v="0"/>
    <x v="1"/>
    <x v="0"/>
  </r>
  <r>
    <x v="2"/>
    <x v="2"/>
    <x v="0"/>
    <n v="886"/>
    <n v="3544"/>
    <n v="1329"/>
    <n v="2215"/>
    <x v="5"/>
    <x v="0"/>
    <x v="0"/>
    <x v="1"/>
  </r>
  <r>
    <x v="2"/>
    <x v="3"/>
    <x v="2"/>
    <n v="662"/>
    <n v="1986"/>
    <n v="827.5"/>
    <n v="1158.5"/>
    <x v="5"/>
    <x v="0"/>
    <x v="0"/>
    <x v="0"/>
  </r>
  <r>
    <x v="2"/>
    <x v="3"/>
    <x v="0"/>
    <n v="1498"/>
    <n v="4494"/>
    <n v="1872.5"/>
    <n v="2621.5"/>
    <x v="5"/>
    <x v="0"/>
    <x v="1"/>
    <x v="1"/>
  </r>
  <r>
    <x v="2"/>
    <x v="4"/>
    <x v="1"/>
    <n v="2470"/>
    <n v="2470"/>
    <n v="494"/>
    <n v="1976"/>
    <x v="5"/>
    <x v="0"/>
    <x v="2"/>
    <x v="1"/>
  </r>
  <r>
    <x v="2"/>
    <x v="4"/>
    <x v="1"/>
    <n v="604"/>
    <n v="604"/>
    <n v="120.8"/>
    <n v="483.2"/>
    <x v="5"/>
    <x v="1"/>
    <x v="2"/>
    <x v="0"/>
  </r>
  <r>
    <x v="2"/>
    <x v="5"/>
    <x v="2"/>
    <n v="1498"/>
    <n v="8988"/>
    <n v="4119.5"/>
    <n v="4868.5"/>
    <x v="5"/>
    <x v="0"/>
    <x v="3"/>
    <x v="1"/>
  </r>
  <r>
    <x v="2"/>
    <x v="5"/>
    <x v="0"/>
    <n v="604"/>
    <n v="3624"/>
    <n v="1661"/>
    <n v="1963"/>
    <x v="5"/>
    <x v="0"/>
    <x v="2"/>
    <x v="0"/>
  </r>
  <r>
    <x v="2"/>
    <x v="0"/>
    <x v="1"/>
    <n v="1683"/>
    <n v="8415"/>
    <n v="3702.6"/>
    <n v="4712.3999999999996"/>
    <x v="6"/>
    <x v="0"/>
    <x v="2"/>
    <x v="0"/>
  </r>
  <r>
    <x v="2"/>
    <x v="1"/>
    <x v="2"/>
    <n v="1823"/>
    <n v="9115"/>
    <n v="3646"/>
    <n v="5469"/>
    <x v="6"/>
    <x v="0"/>
    <x v="0"/>
    <x v="0"/>
  </r>
  <r>
    <x v="2"/>
    <x v="1"/>
    <x v="1"/>
    <n v="571"/>
    <n v="2855"/>
    <n v="1142"/>
    <n v="1713"/>
    <x v="6"/>
    <x v="0"/>
    <x v="2"/>
    <x v="0"/>
  </r>
  <r>
    <x v="2"/>
    <x v="2"/>
    <x v="0"/>
    <n v="801"/>
    <n v="3204"/>
    <n v="1201.5"/>
    <n v="2002.5"/>
    <x v="6"/>
    <x v="0"/>
    <x v="2"/>
    <x v="0"/>
  </r>
  <r>
    <x v="2"/>
    <x v="3"/>
    <x v="2"/>
    <n v="641"/>
    <n v="1923"/>
    <n v="801.25"/>
    <n v="1121.75"/>
    <x v="6"/>
    <x v="0"/>
    <x v="2"/>
    <x v="0"/>
  </r>
  <r>
    <x v="2"/>
    <x v="4"/>
    <x v="1"/>
    <n v="2255"/>
    <n v="2255"/>
    <n v="451"/>
    <n v="1804"/>
    <x v="6"/>
    <x v="0"/>
    <x v="2"/>
    <x v="1"/>
  </r>
  <r>
    <x v="2"/>
    <x v="5"/>
    <x v="0"/>
    <n v="1395"/>
    <n v="8370"/>
    <n v="3836.25"/>
    <n v="4533.75"/>
    <x v="6"/>
    <x v="0"/>
    <x v="4"/>
    <x v="0"/>
  </r>
  <r>
    <x v="2"/>
    <x v="0"/>
    <x v="0"/>
    <n v="1123"/>
    <n v="5615"/>
    <n v="2470.6"/>
    <n v="3144.4"/>
    <x v="7"/>
    <x v="0"/>
    <x v="2"/>
    <x v="0"/>
  </r>
  <r>
    <x v="2"/>
    <x v="1"/>
    <x v="1"/>
    <n v="883"/>
    <n v="4415"/>
    <n v="1766"/>
    <n v="2649"/>
    <x v="7"/>
    <x v="0"/>
    <x v="0"/>
    <x v="1"/>
  </r>
  <r>
    <x v="2"/>
    <x v="1"/>
    <x v="2"/>
    <n v="1984"/>
    <n v="9920"/>
    <n v="3968"/>
    <n v="5952"/>
    <x v="7"/>
    <x v="0"/>
    <x v="2"/>
    <x v="0"/>
  </r>
  <r>
    <x v="2"/>
    <x v="2"/>
    <x v="1"/>
    <n v="1540"/>
    <n v="6160"/>
    <n v="2310"/>
    <n v="3850"/>
    <x v="7"/>
    <x v="0"/>
    <x v="0"/>
    <x v="0"/>
  </r>
  <r>
    <x v="2"/>
    <x v="3"/>
    <x v="0"/>
    <n v="1642"/>
    <n v="4926"/>
    <n v="2052.5"/>
    <n v="2873.5"/>
    <x v="7"/>
    <x v="0"/>
    <x v="2"/>
    <x v="0"/>
  </r>
  <r>
    <x v="2"/>
    <x v="4"/>
    <x v="2"/>
    <n v="958"/>
    <n v="958"/>
    <n v="191.6"/>
    <n v="766.4"/>
    <x v="7"/>
    <x v="0"/>
    <x v="4"/>
    <x v="0"/>
  </r>
  <r>
    <x v="2"/>
    <x v="5"/>
    <x v="1"/>
    <n v="609"/>
    <n v="3654"/>
    <n v="1674.75"/>
    <n v="1979.25"/>
    <x v="7"/>
    <x v="0"/>
    <x v="2"/>
    <x v="0"/>
  </r>
  <r>
    <x v="2"/>
    <x v="0"/>
    <x v="0"/>
    <n v="1679"/>
    <n v="8395"/>
    <n v="3693.8"/>
    <n v="4701.2"/>
    <x v="8"/>
    <x v="0"/>
    <x v="3"/>
    <x v="0"/>
  </r>
  <r>
    <x v="2"/>
    <x v="1"/>
    <x v="2"/>
    <n v="2472"/>
    <n v="12360"/>
    <n v="4944"/>
    <n v="7416"/>
    <x v="8"/>
    <x v="0"/>
    <x v="1"/>
    <x v="0"/>
  </r>
  <r>
    <x v="2"/>
    <x v="1"/>
    <x v="2"/>
    <n v="2993"/>
    <n v="14965"/>
    <n v="5986"/>
    <n v="8979"/>
    <x v="8"/>
    <x v="0"/>
    <x v="3"/>
    <x v="1"/>
  </r>
  <r>
    <x v="2"/>
    <x v="2"/>
    <x v="2"/>
    <n v="562"/>
    <n v="2248"/>
    <n v="843"/>
    <n v="1405"/>
    <x v="8"/>
    <x v="1"/>
    <x v="2"/>
    <x v="1"/>
  </r>
  <r>
    <x v="2"/>
    <x v="3"/>
    <x v="2"/>
    <n v="432"/>
    <n v="1296"/>
    <n v="540"/>
    <n v="756"/>
    <x v="8"/>
    <x v="0"/>
    <x v="2"/>
    <x v="0"/>
  </r>
  <r>
    <x v="2"/>
    <x v="4"/>
    <x v="1"/>
    <n v="2420"/>
    <n v="2420"/>
    <n v="484"/>
    <n v="1936"/>
    <x v="8"/>
    <x v="0"/>
    <x v="2"/>
    <x v="1"/>
  </r>
  <r>
    <x v="2"/>
    <x v="5"/>
    <x v="1"/>
    <n v="2110"/>
    <n v="12660"/>
    <n v="5802.5"/>
    <n v="6857.5"/>
    <x v="8"/>
    <x v="0"/>
    <x v="0"/>
    <x v="1"/>
  </r>
  <r>
    <x v="2"/>
    <x v="0"/>
    <x v="2"/>
    <n v="410"/>
    <n v="2050"/>
    <n v="902"/>
    <n v="1148"/>
    <x v="9"/>
    <x v="0"/>
    <x v="0"/>
    <x v="0"/>
  </r>
  <r>
    <x v="2"/>
    <x v="1"/>
    <x v="0"/>
    <n v="2031"/>
    <n v="10155"/>
    <n v="4062"/>
    <n v="6093"/>
    <x v="9"/>
    <x v="0"/>
    <x v="2"/>
    <x v="1"/>
  </r>
  <r>
    <x v="2"/>
    <x v="1"/>
    <x v="1"/>
    <n v="2689"/>
    <n v="13445"/>
    <n v="5378"/>
    <n v="8067"/>
    <x v="9"/>
    <x v="0"/>
    <x v="0"/>
    <x v="0"/>
  </r>
  <r>
    <x v="2"/>
    <x v="1"/>
    <x v="0"/>
    <n v="905"/>
    <n v="4525"/>
    <n v="1810"/>
    <n v="2715"/>
    <x v="9"/>
    <x v="0"/>
    <x v="3"/>
    <x v="0"/>
  </r>
  <r>
    <x v="2"/>
    <x v="2"/>
    <x v="1"/>
    <n v="1397"/>
    <n v="5588"/>
    <n v="2095.5"/>
    <n v="3492.5"/>
    <x v="9"/>
    <x v="0"/>
    <x v="3"/>
    <x v="1"/>
  </r>
  <r>
    <x v="2"/>
    <x v="2"/>
    <x v="1"/>
    <n v="2156"/>
    <n v="8624"/>
    <n v="3234"/>
    <n v="5390"/>
    <x v="9"/>
    <x v="0"/>
    <x v="0"/>
    <x v="0"/>
  </r>
  <r>
    <x v="2"/>
    <x v="3"/>
    <x v="0"/>
    <n v="1397"/>
    <n v="4191"/>
    <n v="1746.25"/>
    <n v="2444.75"/>
    <x v="9"/>
    <x v="0"/>
    <x v="3"/>
    <x v="0"/>
  </r>
  <r>
    <x v="2"/>
    <x v="4"/>
    <x v="2"/>
    <n v="2031"/>
    <n v="2031"/>
    <n v="406.2"/>
    <n v="1624.8"/>
    <x v="9"/>
    <x v="0"/>
    <x v="4"/>
    <x v="0"/>
  </r>
  <r>
    <x v="2"/>
    <x v="4"/>
    <x v="1"/>
    <n v="546"/>
    <n v="546"/>
    <n v="109.2"/>
    <n v="436.8"/>
    <x v="9"/>
    <x v="0"/>
    <x v="2"/>
    <x v="0"/>
  </r>
  <r>
    <x v="2"/>
    <x v="5"/>
    <x v="1"/>
    <n v="905"/>
    <n v="5430"/>
    <n v="2488.75"/>
    <n v="2941.25"/>
    <x v="9"/>
    <x v="0"/>
    <x v="0"/>
    <x v="1"/>
  </r>
  <r>
    <x v="2"/>
    <x v="5"/>
    <x v="2"/>
    <n v="410"/>
    <n v="2460"/>
    <n v="1127.5"/>
    <n v="1332.5"/>
    <x v="9"/>
    <x v="0"/>
    <x v="3"/>
    <x v="0"/>
  </r>
  <r>
    <x v="2"/>
    <x v="0"/>
    <x v="0"/>
    <n v="1694"/>
    <n v="8470"/>
    <n v="3726.8"/>
    <n v="4743.2"/>
    <x v="10"/>
    <x v="0"/>
    <x v="0"/>
    <x v="1"/>
  </r>
  <r>
    <x v="2"/>
    <x v="1"/>
    <x v="2"/>
    <n v="2150"/>
    <n v="10750"/>
    <n v="4300"/>
    <n v="6450"/>
    <x v="10"/>
    <x v="0"/>
    <x v="2"/>
    <x v="0"/>
  </r>
  <r>
    <x v="2"/>
    <x v="1"/>
    <x v="1"/>
    <n v="1197"/>
    <n v="5985"/>
    <n v="2394"/>
    <n v="3591"/>
    <x v="10"/>
    <x v="0"/>
    <x v="0"/>
    <x v="0"/>
  </r>
  <r>
    <x v="2"/>
    <x v="2"/>
    <x v="2"/>
    <n v="2791"/>
    <n v="11164"/>
    <n v="4186.5"/>
    <n v="6977.5"/>
    <x v="10"/>
    <x v="1"/>
    <x v="2"/>
    <x v="0"/>
  </r>
  <r>
    <x v="2"/>
    <x v="3"/>
    <x v="0"/>
    <n v="877"/>
    <n v="2631"/>
    <n v="1096.25"/>
    <n v="1534.75"/>
    <x v="10"/>
    <x v="0"/>
    <x v="3"/>
    <x v="0"/>
  </r>
  <r>
    <x v="2"/>
    <x v="4"/>
    <x v="1"/>
    <n v="690"/>
    <n v="690"/>
    <n v="138"/>
    <n v="552"/>
    <x v="10"/>
    <x v="0"/>
    <x v="2"/>
    <x v="0"/>
  </r>
  <r>
    <x v="2"/>
    <x v="5"/>
    <x v="2"/>
    <n v="1333"/>
    <n v="7998"/>
    <n v="3665.75"/>
    <n v="4332.25"/>
    <x v="10"/>
    <x v="0"/>
    <x v="2"/>
    <x v="1"/>
  </r>
  <r>
    <x v="2"/>
    <x v="0"/>
    <x v="0"/>
    <n v="635"/>
    <n v="3175"/>
    <n v="1397"/>
    <n v="1778"/>
    <x v="11"/>
    <x v="0"/>
    <x v="2"/>
    <x v="0"/>
  </r>
  <r>
    <x v="2"/>
    <x v="1"/>
    <x v="1"/>
    <n v="1138"/>
    <n v="5690"/>
    <n v="2276"/>
    <n v="3414"/>
    <x v="11"/>
    <x v="0"/>
    <x v="2"/>
    <x v="1"/>
  </r>
  <r>
    <x v="2"/>
    <x v="1"/>
    <x v="0"/>
    <n v="1362"/>
    <n v="6810"/>
    <n v="2724"/>
    <n v="4086"/>
    <x v="11"/>
    <x v="0"/>
    <x v="0"/>
    <x v="0"/>
  </r>
  <r>
    <x v="2"/>
    <x v="1"/>
    <x v="0"/>
    <n v="1233"/>
    <n v="6165"/>
    <n v="2466"/>
    <n v="3699"/>
    <x v="11"/>
    <x v="0"/>
    <x v="0"/>
    <x v="0"/>
  </r>
  <r>
    <x v="2"/>
    <x v="2"/>
    <x v="1"/>
    <n v="1362"/>
    <n v="5448"/>
    <n v="2043"/>
    <n v="3405"/>
    <x v="11"/>
    <x v="0"/>
    <x v="1"/>
    <x v="0"/>
  </r>
  <r>
    <x v="2"/>
    <x v="2"/>
    <x v="2"/>
    <n v="521"/>
    <n v="2084"/>
    <n v="781.5"/>
    <n v="1302.5"/>
    <x v="11"/>
    <x v="0"/>
    <x v="2"/>
    <x v="0"/>
  </r>
  <r>
    <x v="2"/>
    <x v="3"/>
    <x v="0"/>
    <n v="521"/>
    <n v="1563"/>
    <n v="651.25"/>
    <n v="911.75"/>
    <x v="11"/>
    <x v="0"/>
    <x v="3"/>
    <x v="0"/>
  </r>
  <r>
    <x v="2"/>
    <x v="3"/>
    <x v="2"/>
    <n v="1233"/>
    <n v="3699"/>
    <n v="1541.25"/>
    <n v="2157.75"/>
    <x v="11"/>
    <x v="0"/>
    <x v="0"/>
    <x v="0"/>
  </r>
  <r>
    <x v="2"/>
    <x v="4"/>
    <x v="2"/>
    <n v="1138"/>
    <n v="1138"/>
    <n v="227.6"/>
    <n v="910.4"/>
    <x v="11"/>
    <x v="0"/>
    <x v="3"/>
    <x v="0"/>
  </r>
  <r>
    <x v="2"/>
    <x v="5"/>
    <x v="0"/>
    <n v="1084"/>
    <n v="6504"/>
    <n v="2981"/>
    <n v="3523"/>
    <x v="11"/>
    <x v="0"/>
    <x v="3"/>
    <x v="0"/>
  </r>
  <r>
    <x v="2"/>
    <x v="5"/>
    <x v="1"/>
    <n v="635"/>
    <n v="3810"/>
    <n v="1746.25"/>
    <n v="2063.75"/>
    <x v="11"/>
    <x v="0"/>
    <x v="3"/>
    <x v="0"/>
  </r>
  <r>
    <x v="3"/>
    <x v="0"/>
    <x v="0"/>
    <n v="1988"/>
    <n v="9940"/>
    <n v="4373.6000000000004"/>
    <n v="5566.4"/>
    <x v="0"/>
    <x v="0"/>
    <x v="4"/>
    <x v="1"/>
  </r>
  <r>
    <x v="3"/>
    <x v="1"/>
    <x v="1"/>
    <n v="3945"/>
    <n v="19725"/>
    <n v="7890"/>
    <n v="11835"/>
    <x v="0"/>
    <x v="0"/>
    <x v="2"/>
    <x v="0"/>
  </r>
  <r>
    <x v="3"/>
    <x v="1"/>
    <x v="0"/>
    <n v="2435"/>
    <n v="12175"/>
    <n v="4870"/>
    <n v="7305"/>
    <x v="0"/>
    <x v="0"/>
    <x v="0"/>
    <x v="0"/>
  </r>
  <r>
    <x v="3"/>
    <x v="2"/>
    <x v="2"/>
    <n v="2522"/>
    <n v="10088"/>
    <n v="3783"/>
    <n v="6305"/>
    <x v="0"/>
    <x v="0"/>
    <x v="2"/>
    <x v="0"/>
  </r>
  <r>
    <x v="3"/>
    <x v="3"/>
    <x v="2"/>
    <n v="1734"/>
    <n v="5202"/>
    <n v="2167.5"/>
    <n v="3034.5"/>
    <x v="0"/>
    <x v="0"/>
    <x v="3"/>
    <x v="0"/>
  </r>
  <r>
    <x v="3"/>
    <x v="4"/>
    <x v="2"/>
    <n v="1385"/>
    <n v="1385"/>
    <n v="277"/>
    <n v="1108"/>
    <x v="0"/>
    <x v="0"/>
    <x v="4"/>
    <x v="1"/>
  </r>
  <r>
    <x v="3"/>
    <x v="5"/>
    <x v="1"/>
    <n v="3998"/>
    <n v="23988"/>
    <n v="10994.5"/>
    <n v="12993.5"/>
    <x v="0"/>
    <x v="0"/>
    <x v="2"/>
    <x v="0"/>
  </r>
  <r>
    <x v="3"/>
    <x v="0"/>
    <x v="2"/>
    <n v="2750"/>
    <n v="13750"/>
    <n v="6050"/>
    <n v="7700"/>
    <x v="1"/>
    <x v="0"/>
    <x v="3"/>
    <x v="1"/>
  </r>
  <r>
    <x v="3"/>
    <x v="1"/>
    <x v="0"/>
    <n v="2296"/>
    <n v="11480"/>
    <n v="4592"/>
    <n v="6888"/>
    <x v="1"/>
    <x v="0"/>
    <x v="0"/>
    <x v="1"/>
  </r>
  <r>
    <x v="3"/>
    <x v="1"/>
    <x v="0"/>
    <n v="1303"/>
    <n v="6515"/>
    <n v="2606"/>
    <n v="3909"/>
    <x v="1"/>
    <x v="0"/>
    <x v="1"/>
    <x v="1"/>
  </r>
  <r>
    <x v="3"/>
    <x v="2"/>
    <x v="0"/>
    <n v="1865"/>
    <n v="7460"/>
    <n v="2797.5"/>
    <n v="4662.5"/>
    <x v="1"/>
    <x v="1"/>
    <x v="0"/>
    <x v="1"/>
  </r>
  <r>
    <x v="3"/>
    <x v="3"/>
    <x v="1"/>
    <n v="959"/>
    <n v="2877"/>
    <n v="1198.75"/>
    <n v="1678.25"/>
    <x v="1"/>
    <x v="1"/>
    <x v="3"/>
    <x v="0"/>
  </r>
  <r>
    <x v="3"/>
    <x v="4"/>
    <x v="1"/>
    <n v="293"/>
    <n v="293"/>
    <n v="58.6"/>
    <n v="234.4"/>
    <x v="1"/>
    <x v="0"/>
    <x v="2"/>
    <x v="0"/>
  </r>
  <r>
    <x v="3"/>
    <x v="5"/>
    <x v="0"/>
    <n v="1804"/>
    <n v="10824"/>
    <n v="4961"/>
    <n v="5863"/>
    <x v="1"/>
    <x v="0"/>
    <x v="2"/>
    <x v="1"/>
  </r>
  <r>
    <x v="3"/>
    <x v="0"/>
    <x v="2"/>
    <n v="2475"/>
    <n v="12375"/>
    <n v="5445"/>
    <n v="6930"/>
    <x v="2"/>
    <x v="0"/>
    <x v="2"/>
    <x v="1"/>
  </r>
  <r>
    <x v="3"/>
    <x v="1"/>
    <x v="0"/>
    <n v="2385"/>
    <n v="11925"/>
    <n v="4770"/>
    <n v="7155"/>
    <x v="2"/>
    <x v="0"/>
    <x v="1"/>
    <x v="1"/>
  </r>
  <r>
    <x v="3"/>
    <x v="1"/>
    <x v="2"/>
    <n v="1954"/>
    <n v="9770"/>
    <n v="3908"/>
    <n v="5862"/>
    <x v="2"/>
    <x v="0"/>
    <x v="2"/>
    <x v="0"/>
  </r>
  <r>
    <x v="3"/>
    <x v="2"/>
    <x v="0"/>
    <n v="1790"/>
    <n v="7160"/>
    <n v="2685"/>
    <n v="4475"/>
    <x v="2"/>
    <x v="0"/>
    <x v="1"/>
    <x v="1"/>
  </r>
  <r>
    <x v="3"/>
    <x v="3"/>
    <x v="1"/>
    <n v="1491"/>
    <n v="4473"/>
    <n v="1863.75"/>
    <n v="2609.25"/>
    <x v="2"/>
    <x v="0"/>
    <x v="0"/>
    <x v="0"/>
  </r>
  <r>
    <x v="3"/>
    <x v="4"/>
    <x v="1"/>
    <n v="2501"/>
    <n v="2501"/>
    <n v="500.2"/>
    <n v="2000.8"/>
    <x v="2"/>
    <x v="0"/>
    <x v="0"/>
    <x v="0"/>
  </r>
  <r>
    <x v="3"/>
    <x v="5"/>
    <x v="2"/>
    <n v="1967"/>
    <n v="11802"/>
    <n v="5409.25"/>
    <n v="6392.75"/>
    <x v="2"/>
    <x v="0"/>
    <x v="2"/>
    <x v="0"/>
  </r>
  <r>
    <x v="3"/>
    <x v="0"/>
    <x v="2"/>
    <n v="1190"/>
    <n v="5950"/>
    <n v="2618"/>
    <n v="3332"/>
    <x v="3"/>
    <x v="0"/>
    <x v="3"/>
    <x v="0"/>
  </r>
  <r>
    <x v="3"/>
    <x v="1"/>
    <x v="1"/>
    <n v="3801"/>
    <n v="19005"/>
    <n v="7602"/>
    <n v="11403"/>
    <x v="3"/>
    <x v="0"/>
    <x v="3"/>
    <x v="0"/>
  </r>
  <r>
    <x v="3"/>
    <x v="1"/>
    <x v="0"/>
    <n v="2532"/>
    <n v="12660"/>
    <n v="5064"/>
    <n v="7596"/>
    <x v="3"/>
    <x v="0"/>
    <x v="2"/>
    <x v="0"/>
  </r>
  <r>
    <x v="3"/>
    <x v="2"/>
    <x v="0"/>
    <n v="4244"/>
    <n v="16976"/>
    <n v="6366"/>
    <n v="10610"/>
    <x v="3"/>
    <x v="0"/>
    <x v="0"/>
    <x v="0"/>
  </r>
  <r>
    <x v="3"/>
    <x v="3"/>
    <x v="1"/>
    <n v="1739"/>
    <n v="5217"/>
    <n v="2173.75"/>
    <n v="3043.25"/>
    <x v="3"/>
    <x v="0"/>
    <x v="4"/>
    <x v="0"/>
  </r>
  <r>
    <x v="3"/>
    <x v="3"/>
    <x v="2"/>
    <n v="575"/>
    <n v="1725"/>
    <n v="718.75"/>
    <n v="1006.25"/>
    <x v="3"/>
    <x v="0"/>
    <x v="2"/>
    <x v="0"/>
  </r>
  <r>
    <x v="3"/>
    <x v="4"/>
    <x v="2"/>
    <n v="1773"/>
    <n v="1773"/>
    <n v="354.6"/>
    <n v="1418.4"/>
    <x v="3"/>
    <x v="1"/>
    <x v="2"/>
    <x v="0"/>
  </r>
  <r>
    <x v="3"/>
    <x v="5"/>
    <x v="2"/>
    <n v="3864"/>
    <n v="23184"/>
    <n v="10626"/>
    <n v="12558"/>
    <x v="3"/>
    <x v="0"/>
    <x v="2"/>
    <x v="0"/>
  </r>
  <r>
    <x v="3"/>
    <x v="0"/>
    <x v="1"/>
    <n v="1433"/>
    <n v="7165"/>
    <n v="3152.6"/>
    <n v="4012.4"/>
    <x v="4"/>
    <x v="0"/>
    <x v="0"/>
    <x v="0"/>
  </r>
  <r>
    <x v="3"/>
    <x v="1"/>
    <x v="1"/>
    <n v="1030"/>
    <n v="5150"/>
    <n v="2060"/>
    <n v="3090"/>
    <x v="4"/>
    <x v="0"/>
    <x v="2"/>
    <x v="1"/>
  </r>
  <r>
    <x v="3"/>
    <x v="1"/>
    <x v="0"/>
    <n v="918"/>
    <n v="4590"/>
    <n v="1836"/>
    <n v="2754"/>
    <x v="4"/>
    <x v="0"/>
    <x v="2"/>
    <x v="1"/>
  </r>
  <r>
    <x v="3"/>
    <x v="2"/>
    <x v="1"/>
    <n v="1563"/>
    <n v="6252"/>
    <n v="2344.5"/>
    <n v="3907.5"/>
    <x v="4"/>
    <x v="0"/>
    <x v="2"/>
    <x v="0"/>
  </r>
  <r>
    <x v="3"/>
    <x v="3"/>
    <x v="0"/>
    <n v="866"/>
    <n v="2598"/>
    <n v="1082.5"/>
    <n v="1515.5"/>
    <x v="4"/>
    <x v="0"/>
    <x v="2"/>
    <x v="0"/>
  </r>
  <r>
    <x v="3"/>
    <x v="4"/>
    <x v="0"/>
    <n v="1666"/>
    <n v="1666"/>
    <n v="333.2"/>
    <n v="1332.8"/>
    <x v="4"/>
    <x v="1"/>
    <x v="0"/>
    <x v="1"/>
  </r>
  <r>
    <x v="3"/>
    <x v="5"/>
    <x v="1"/>
    <n v="2826"/>
    <n v="16956"/>
    <n v="7771.5"/>
    <n v="9184.5"/>
    <x v="4"/>
    <x v="0"/>
    <x v="0"/>
    <x v="0"/>
  </r>
  <r>
    <x v="3"/>
    <x v="0"/>
    <x v="0"/>
    <n v="1899"/>
    <n v="9495"/>
    <n v="4177.8"/>
    <n v="5317.2"/>
    <x v="5"/>
    <x v="0"/>
    <x v="1"/>
    <x v="0"/>
  </r>
  <r>
    <x v="3"/>
    <x v="1"/>
    <x v="1"/>
    <n v="787"/>
    <n v="3935"/>
    <n v="1574"/>
    <n v="2361"/>
    <x v="5"/>
    <x v="0"/>
    <x v="1"/>
    <x v="1"/>
  </r>
  <r>
    <x v="3"/>
    <x v="1"/>
    <x v="0"/>
    <n v="1901"/>
    <n v="9505"/>
    <n v="3802"/>
    <n v="5703"/>
    <x v="5"/>
    <x v="0"/>
    <x v="0"/>
    <x v="0"/>
  </r>
  <r>
    <x v="3"/>
    <x v="1"/>
    <x v="2"/>
    <n v="448"/>
    <n v="2240"/>
    <n v="896"/>
    <n v="1344"/>
    <x v="5"/>
    <x v="0"/>
    <x v="0"/>
    <x v="0"/>
  </r>
  <r>
    <x v="3"/>
    <x v="2"/>
    <x v="0"/>
    <n v="2178"/>
    <n v="8712"/>
    <n v="3267"/>
    <n v="5445"/>
    <x v="5"/>
    <x v="0"/>
    <x v="1"/>
    <x v="0"/>
  </r>
  <r>
    <x v="3"/>
    <x v="2"/>
    <x v="1"/>
    <n v="448"/>
    <n v="1792"/>
    <n v="672"/>
    <n v="1120"/>
    <x v="5"/>
    <x v="0"/>
    <x v="3"/>
    <x v="0"/>
  </r>
  <r>
    <x v="3"/>
    <x v="3"/>
    <x v="0"/>
    <n v="2178"/>
    <n v="6534"/>
    <n v="2722.5"/>
    <n v="3811.5"/>
    <x v="5"/>
    <x v="0"/>
    <x v="0"/>
    <x v="1"/>
  </r>
  <r>
    <x v="3"/>
    <x v="4"/>
    <x v="2"/>
    <n v="1899"/>
    <n v="1899"/>
    <n v="379.8"/>
    <n v="1519.2"/>
    <x v="5"/>
    <x v="0"/>
    <x v="2"/>
    <x v="0"/>
  </r>
  <r>
    <x v="3"/>
    <x v="4"/>
    <x v="1"/>
    <n v="1901"/>
    <n v="1901"/>
    <n v="380.2"/>
    <n v="1520.8"/>
    <x v="5"/>
    <x v="0"/>
    <x v="4"/>
    <x v="0"/>
  </r>
  <r>
    <x v="3"/>
    <x v="5"/>
    <x v="1"/>
    <n v="1496"/>
    <n v="8976"/>
    <n v="4114"/>
    <n v="4862"/>
    <x v="5"/>
    <x v="0"/>
    <x v="0"/>
    <x v="0"/>
  </r>
  <r>
    <x v="3"/>
    <x v="5"/>
    <x v="2"/>
    <n v="1190"/>
    <n v="7140"/>
    <n v="3272.5"/>
    <n v="3867.5"/>
    <x v="5"/>
    <x v="0"/>
    <x v="4"/>
    <x v="0"/>
  </r>
  <r>
    <x v="3"/>
    <x v="0"/>
    <x v="1"/>
    <n v="3422"/>
    <n v="17110"/>
    <n v="7528.4"/>
    <n v="9581.6"/>
    <x v="6"/>
    <x v="0"/>
    <x v="1"/>
    <x v="0"/>
  </r>
  <r>
    <x v="3"/>
    <x v="1"/>
    <x v="0"/>
    <n v="2988"/>
    <n v="14940"/>
    <n v="5976"/>
    <n v="8964"/>
    <x v="6"/>
    <x v="0"/>
    <x v="1"/>
    <x v="0"/>
  </r>
  <r>
    <x v="3"/>
    <x v="1"/>
    <x v="1"/>
    <n v="2426"/>
    <n v="12130"/>
    <n v="4852"/>
    <n v="7278"/>
    <x v="6"/>
    <x v="0"/>
    <x v="1"/>
    <x v="1"/>
  </r>
  <r>
    <x v="3"/>
    <x v="3"/>
    <x v="0"/>
    <n v="3875"/>
    <n v="11625"/>
    <n v="4843.75"/>
    <n v="6781.25"/>
    <x v="6"/>
    <x v="0"/>
    <x v="2"/>
    <x v="0"/>
  </r>
  <r>
    <x v="3"/>
    <x v="4"/>
    <x v="2"/>
    <n v="1376"/>
    <n v="1376"/>
    <n v="275.2"/>
    <n v="1100.8"/>
    <x v="6"/>
    <x v="0"/>
    <x v="1"/>
    <x v="0"/>
  </r>
  <r>
    <x v="3"/>
    <x v="5"/>
    <x v="2"/>
    <n v="1659"/>
    <n v="9954"/>
    <n v="4562.25"/>
    <n v="5391.75"/>
    <x v="6"/>
    <x v="0"/>
    <x v="4"/>
    <x v="0"/>
  </r>
  <r>
    <x v="3"/>
    <x v="5"/>
    <x v="0"/>
    <n v="639"/>
    <n v="3834"/>
    <n v="1757.25"/>
    <n v="2076.75"/>
    <x v="6"/>
    <x v="0"/>
    <x v="2"/>
    <x v="0"/>
  </r>
  <r>
    <x v="3"/>
    <x v="0"/>
    <x v="2"/>
    <n v="2475"/>
    <n v="12375"/>
    <n v="5445"/>
    <n v="6930"/>
    <x v="7"/>
    <x v="0"/>
    <x v="3"/>
    <x v="1"/>
  </r>
  <r>
    <x v="3"/>
    <x v="1"/>
    <x v="0"/>
    <n v="2101"/>
    <n v="10505"/>
    <n v="4202"/>
    <n v="6303"/>
    <x v="7"/>
    <x v="0"/>
    <x v="1"/>
    <x v="0"/>
  </r>
  <r>
    <x v="3"/>
    <x v="1"/>
    <x v="0"/>
    <n v="2696"/>
    <n v="13480"/>
    <n v="5392"/>
    <n v="8088"/>
    <x v="7"/>
    <x v="0"/>
    <x v="1"/>
    <x v="0"/>
  </r>
  <r>
    <x v="3"/>
    <x v="2"/>
    <x v="1"/>
    <n v="1174"/>
    <n v="4696"/>
    <n v="1761"/>
    <n v="2935"/>
    <x v="7"/>
    <x v="1"/>
    <x v="2"/>
    <x v="0"/>
  </r>
  <r>
    <x v="3"/>
    <x v="3"/>
    <x v="1"/>
    <n v="381"/>
    <n v="1143"/>
    <n v="476.25"/>
    <n v="666.75"/>
    <x v="7"/>
    <x v="0"/>
    <x v="4"/>
    <x v="0"/>
  </r>
  <r>
    <x v="3"/>
    <x v="4"/>
    <x v="0"/>
    <n v="1562"/>
    <n v="1562"/>
    <n v="312.39999999999998"/>
    <n v="1249.5999999999999"/>
    <x v="7"/>
    <x v="0"/>
    <x v="2"/>
    <x v="0"/>
  </r>
  <r>
    <x v="3"/>
    <x v="5"/>
    <x v="0"/>
    <n v="1579"/>
    <n v="9474"/>
    <n v="4342.25"/>
    <n v="5131.75"/>
    <x v="7"/>
    <x v="0"/>
    <x v="3"/>
    <x v="0"/>
  </r>
  <r>
    <x v="3"/>
    <x v="0"/>
    <x v="2"/>
    <n v="2876"/>
    <n v="14380"/>
    <n v="6327.2"/>
    <n v="8052.8"/>
    <x v="8"/>
    <x v="0"/>
    <x v="3"/>
    <x v="1"/>
  </r>
  <r>
    <x v="3"/>
    <x v="1"/>
    <x v="0"/>
    <n v="2620"/>
    <n v="13100"/>
    <n v="5240"/>
    <n v="7860"/>
    <x v="8"/>
    <x v="1"/>
    <x v="2"/>
    <x v="1"/>
  </r>
  <r>
    <x v="3"/>
    <x v="1"/>
    <x v="0"/>
    <n v="1535"/>
    <n v="7675"/>
    <n v="3070"/>
    <n v="4605"/>
    <x v="8"/>
    <x v="1"/>
    <x v="3"/>
    <x v="0"/>
  </r>
  <r>
    <x v="3"/>
    <x v="2"/>
    <x v="0"/>
    <n v="2671"/>
    <n v="10684"/>
    <n v="4006.5"/>
    <n v="6677.5"/>
    <x v="8"/>
    <x v="1"/>
    <x v="3"/>
    <x v="1"/>
  </r>
  <r>
    <x v="3"/>
    <x v="3"/>
    <x v="2"/>
    <n v="2151"/>
    <n v="6453"/>
    <n v="2688.75"/>
    <n v="3764.25"/>
    <x v="8"/>
    <x v="0"/>
    <x v="2"/>
    <x v="1"/>
  </r>
  <r>
    <x v="3"/>
    <x v="4"/>
    <x v="0"/>
    <n v="544"/>
    <n v="544"/>
    <n v="108.8"/>
    <n v="435.2"/>
    <x v="8"/>
    <x v="0"/>
    <x v="4"/>
    <x v="0"/>
  </r>
  <r>
    <x v="3"/>
    <x v="5"/>
    <x v="1"/>
    <n v="663"/>
    <n v="3978"/>
    <n v="1823.25"/>
    <n v="2154.75"/>
    <x v="8"/>
    <x v="1"/>
    <x v="2"/>
    <x v="0"/>
  </r>
  <r>
    <x v="3"/>
    <x v="0"/>
    <x v="0"/>
    <n v="1731"/>
    <n v="8655"/>
    <n v="3808.2"/>
    <n v="4846.8"/>
    <x v="9"/>
    <x v="0"/>
    <x v="0"/>
    <x v="0"/>
  </r>
  <r>
    <x v="3"/>
    <x v="1"/>
    <x v="0"/>
    <n v="1227"/>
    <n v="6135"/>
    <n v="2454"/>
    <n v="3681"/>
    <x v="9"/>
    <x v="0"/>
    <x v="2"/>
    <x v="1"/>
  </r>
  <r>
    <x v="3"/>
    <x v="1"/>
    <x v="0"/>
    <n v="1393"/>
    <n v="6965"/>
    <n v="2786"/>
    <n v="4179"/>
    <x v="9"/>
    <x v="0"/>
    <x v="3"/>
    <x v="1"/>
  </r>
  <r>
    <x v="3"/>
    <x v="1"/>
    <x v="0"/>
    <n v="1731"/>
    <n v="8655"/>
    <n v="3462"/>
    <n v="5193"/>
    <x v="9"/>
    <x v="0"/>
    <x v="4"/>
    <x v="0"/>
  </r>
  <r>
    <x v="3"/>
    <x v="2"/>
    <x v="0"/>
    <n v="2181"/>
    <n v="8724"/>
    <n v="3271.5"/>
    <n v="5452.5"/>
    <x v="9"/>
    <x v="0"/>
    <x v="4"/>
    <x v="1"/>
  </r>
  <r>
    <x v="3"/>
    <x v="2"/>
    <x v="1"/>
    <n v="2441"/>
    <n v="9764"/>
    <n v="3661.5"/>
    <n v="6102.5"/>
    <x v="9"/>
    <x v="0"/>
    <x v="3"/>
    <x v="1"/>
  </r>
  <r>
    <x v="3"/>
    <x v="3"/>
    <x v="2"/>
    <n v="2177"/>
    <n v="6531"/>
    <n v="2721.25"/>
    <n v="3809.75"/>
    <x v="9"/>
    <x v="0"/>
    <x v="2"/>
    <x v="0"/>
  </r>
  <r>
    <x v="3"/>
    <x v="3"/>
    <x v="0"/>
    <n v="1227"/>
    <n v="3681"/>
    <n v="1533.75"/>
    <n v="2147.25"/>
    <x v="9"/>
    <x v="0"/>
    <x v="3"/>
    <x v="0"/>
  </r>
  <r>
    <x v="3"/>
    <x v="4"/>
    <x v="2"/>
    <n v="1976"/>
    <n v="1976"/>
    <n v="395.2"/>
    <n v="1580.8"/>
    <x v="9"/>
    <x v="0"/>
    <x v="0"/>
    <x v="0"/>
  </r>
  <r>
    <x v="3"/>
    <x v="4"/>
    <x v="0"/>
    <n v="2181"/>
    <n v="2181"/>
    <n v="436.2"/>
    <n v="1744.8"/>
    <x v="9"/>
    <x v="0"/>
    <x v="2"/>
    <x v="0"/>
  </r>
  <r>
    <x v="3"/>
    <x v="5"/>
    <x v="0"/>
    <n v="2177"/>
    <n v="13062"/>
    <n v="5986.75"/>
    <n v="7075.25"/>
    <x v="9"/>
    <x v="0"/>
    <x v="0"/>
    <x v="0"/>
  </r>
  <r>
    <x v="3"/>
    <x v="5"/>
    <x v="1"/>
    <n v="1976"/>
    <n v="11856"/>
    <n v="5434"/>
    <n v="6422"/>
    <x v="9"/>
    <x v="0"/>
    <x v="2"/>
    <x v="1"/>
  </r>
  <r>
    <x v="3"/>
    <x v="0"/>
    <x v="0"/>
    <n v="941"/>
    <n v="4705"/>
    <n v="2070.1999999999998"/>
    <n v="2634.8"/>
    <x v="10"/>
    <x v="0"/>
    <x v="2"/>
    <x v="0"/>
  </r>
  <r>
    <x v="3"/>
    <x v="1"/>
    <x v="0"/>
    <n v="1324"/>
    <n v="6620"/>
    <n v="2648"/>
    <n v="3972"/>
    <x v="10"/>
    <x v="0"/>
    <x v="2"/>
    <x v="0"/>
  </r>
  <r>
    <x v="3"/>
    <x v="1"/>
    <x v="2"/>
    <n v="1594"/>
    <n v="7970"/>
    <n v="3188"/>
    <n v="4782"/>
    <x v="10"/>
    <x v="0"/>
    <x v="4"/>
    <x v="0"/>
  </r>
  <r>
    <x v="3"/>
    <x v="2"/>
    <x v="2"/>
    <n v="490"/>
    <n v="1960"/>
    <n v="735"/>
    <n v="1225"/>
    <x v="10"/>
    <x v="0"/>
    <x v="2"/>
    <x v="0"/>
  </r>
  <r>
    <x v="3"/>
    <x v="3"/>
    <x v="0"/>
    <n v="1744"/>
    <n v="5232"/>
    <n v="2180"/>
    <n v="3052"/>
    <x v="10"/>
    <x v="0"/>
    <x v="0"/>
    <x v="0"/>
  </r>
  <r>
    <x v="3"/>
    <x v="4"/>
    <x v="0"/>
    <n v="2342"/>
    <n v="2342"/>
    <n v="468.4"/>
    <n v="1873.6"/>
    <x v="10"/>
    <x v="0"/>
    <x v="3"/>
    <x v="1"/>
  </r>
  <r>
    <x v="3"/>
    <x v="5"/>
    <x v="1"/>
    <n v="639"/>
    <n v="3834"/>
    <n v="1757.25"/>
    <n v="2076.75"/>
    <x v="10"/>
    <x v="1"/>
    <x v="3"/>
    <x v="0"/>
  </r>
  <r>
    <x v="3"/>
    <x v="0"/>
    <x v="1"/>
    <n v="2072"/>
    <n v="10360"/>
    <n v="4558.3999999999996"/>
    <n v="5801.6"/>
    <x v="11"/>
    <x v="1"/>
    <x v="1"/>
    <x v="1"/>
  </r>
  <r>
    <x v="3"/>
    <x v="0"/>
    <x v="1"/>
    <n v="853"/>
    <n v="4265"/>
    <n v="1876.6"/>
    <n v="2388.4"/>
    <x v="11"/>
    <x v="0"/>
    <x v="3"/>
    <x v="1"/>
  </r>
  <r>
    <x v="3"/>
    <x v="1"/>
    <x v="2"/>
    <n v="1055"/>
    <n v="5275"/>
    <n v="2110"/>
    <n v="3165"/>
    <x v="11"/>
    <x v="0"/>
    <x v="0"/>
    <x v="1"/>
  </r>
  <r>
    <x v="3"/>
    <x v="1"/>
    <x v="2"/>
    <n v="1287"/>
    <n v="6435"/>
    <n v="2574"/>
    <n v="3861"/>
    <x v="11"/>
    <x v="1"/>
    <x v="2"/>
    <x v="1"/>
  </r>
  <r>
    <x v="3"/>
    <x v="1"/>
    <x v="0"/>
    <n v="293"/>
    <n v="1465"/>
    <n v="586"/>
    <n v="879"/>
    <x v="11"/>
    <x v="0"/>
    <x v="4"/>
    <x v="0"/>
  </r>
  <r>
    <x v="3"/>
    <x v="2"/>
    <x v="1"/>
    <n v="2487"/>
    <n v="9948"/>
    <n v="3730.5"/>
    <n v="6217.5"/>
    <x v="11"/>
    <x v="1"/>
    <x v="4"/>
    <x v="0"/>
  </r>
  <r>
    <x v="3"/>
    <x v="3"/>
    <x v="0"/>
    <n v="2487"/>
    <n v="7461"/>
    <n v="3108.75"/>
    <n v="4352.25"/>
    <x v="11"/>
    <x v="0"/>
    <x v="3"/>
    <x v="0"/>
  </r>
  <r>
    <x v="3"/>
    <x v="3"/>
    <x v="0"/>
    <n v="293"/>
    <n v="879"/>
    <n v="366.25"/>
    <n v="512.75"/>
    <x v="11"/>
    <x v="0"/>
    <x v="0"/>
    <x v="0"/>
  </r>
  <r>
    <x v="3"/>
    <x v="4"/>
    <x v="0"/>
    <n v="1287"/>
    <n v="1287"/>
    <n v="257.39999999999998"/>
    <n v="1029.5999999999999"/>
    <x v="11"/>
    <x v="0"/>
    <x v="2"/>
    <x v="0"/>
  </r>
  <r>
    <x v="3"/>
    <x v="4"/>
    <x v="2"/>
    <n v="2072"/>
    <n v="2072"/>
    <n v="414.4"/>
    <n v="1657.6"/>
    <x v="11"/>
    <x v="0"/>
    <x v="1"/>
    <x v="0"/>
  </r>
  <r>
    <x v="3"/>
    <x v="5"/>
    <x v="2"/>
    <n v="1055"/>
    <n v="6330"/>
    <n v="2901.25"/>
    <n v="3428.75"/>
    <x v="11"/>
    <x v="0"/>
    <x v="2"/>
    <x v="0"/>
  </r>
  <r>
    <x v="3"/>
    <x v="5"/>
    <x v="1"/>
    <n v="853"/>
    <n v="5118"/>
    <n v="2345.75"/>
    <n v="2772.25"/>
    <x v="11"/>
    <x v="0"/>
    <x v="2"/>
    <x v="1"/>
  </r>
  <r>
    <x v="4"/>
    <x v="0"/>
    <x v="1"/>
    <n v="1659"/>
    <n v="8295"/>
    <n v="3649.8"/>
    <n v="4645.2"/>
    <x v="0"/>
    <x v="1"/>
    <x v="1"/>
    <x v="0"/>
  </r>
  <r>
    <x v="4"/>
    <x v="1"/>
    <x v="2"/>
    <n v="4251"/>
    <n v="21255"/>
    <n v="8502"/>
    <n v="12753"/>
    <x v="0"/>
    <x v="0"/>
    <x v="2"/>
    <x v="0"/>
  </r>
  <r>
    <x v="4"/>
    <x v="1"/>
    <x v="1"/>
    <n v="873"/>
    <n v="4365"/>
    <n v="1746"/>
    <n v="2619"/>
    <x v="0"/>
    <x v="0"/>
    <x v="2"/>
    <x v="1"/>
  </r>
  <r>
    <x v="4"/>
    <x v="2"/>
    <x v="1"/>
    <n v="1619"/>
    <n v="6476"/>
    <n v="2428.5"/>
    <n v="4047.5"/>
    <x v="0"/>
    <x v="0"/>
    <x v="0"/>
    <x v="1"/>
  </r>
  <r>
    <x v="4"/>
    <x v="3"/>
    <x v="1"/>
    <n v="3245"/>
    <n v="9735"/>
    <n v="4056.25"/>
    <n v="5678.75"/>
    <x v="0"/>
    <x v="1"/>
    <x v="0"/>
    <x v="0"/>
  </r>
  <r>
    <x v="4"/>
    <x v="4"/>
    <x v="2"/>
    <n v="2228"/>
    <n v="2228"/>
    <n v="445.6"/>
    <n v="1782.4"/>
    <x v="0"/>
    <x v="0"/>
    <x v="2"/>
    <x v="0"/>
  </r>
  <r>
    <x v="4"/>
    <x v="5"/>
    <x v="1"/>
    <n v="384"/>
    <n v="2304"/>
    <n v="1056"/>
    <n v="1248"/>
    <x v="0"/>
    <x v="0"/>
    <x v="2"/>
    <x v="0"/>
  </r>
  <r>
    <x v="4"/>
    <x v="0"/>
    <x v="0"/>
    <n v="2240"/>
    <n v="11200"/>
    <n v="4928"/>
    <n v="6272"/>
    <x v="1"/>
    <x v="0"/>
    <x v="2"/>
    <x v="0"/>
  </r>
  <r>
    <x v="4"/>
    <x v="1"/>
    <x v="2"/>
    <n v="292"/>
    <n v="1460"/>
    <n v="584"/>
    <n v="876"/>
    <x v="1"/>
    <x v="0"/>
    <x v="2"/>
    <x v="0"/>
  </r>
  <r>
    <x v="4"/>
    <x v="1"/>
    <x v="1"/>
    <n v="2363"/>
    <n v="11815"/>
    <n v="4726"/>
    <n v="7089"/>
    <x v="1"/>
    <x v="0"/>
    <x v="0"/>
    <x v="0"/>
  </r>
  <r>
    <x v="4"/>
    <x v="2"/>
    <x v="2"/>
    <n v="1937"/>
    <n v="7748"/>
    <n v="2905.5"/>
    <n v="4842.5"/>
    <x v="1"/>
    <x v="0"/>
    <x v="2"/>
    <x v="0"/>
  </r>
  <r>
    <x v="4"/>
    <x v="3"/>
    <x v="1"/>
    <n v="2001"/>
    <n v="6003"/>
    <n v="2501.25"/>
    <n v="3501.75"/>
    <x v="1"/>
    <x v="0"/>
    <x v="2"/>
    <x v="1"/>
  </r>
  <r>
    <x v="4"/>
    <x v="4"/>
    <x v="1"/>
    <n v="488"/>
    <n v="488"/>
    <n v="97.6"/>
    <n v="390.4"/>
    <x v="1"/>
    <x v="0"/>
    <x v="2"/>
    <x v="0"/>
  </r>
  <r>
    <x v="4"/>
    <x v="5"/>
    <x v="2"/>
    <n v="952"/>
    <n v="5712"/>
    <n v="2618"/>
    <n v="3094"/>
    <x v="1"/>
    <x v="0"/>
    <x v="2"/>
    <x v="1"/>
  </r>
  <r>
    <x v="4"/>
    <x v="0"/>
    <x v="1"/>
    <n v="888"/>
    <n v="4440"/>
    <n v="1953.6"/>
    <n v="2486.4"/>
    <x v="2"/>
    <x v="0"/>
    <x v="2"/>
    <x v="0"/>
  </r>
  <r>
    <x v="4"/>
    <x v="1"/>
    <x v="2"/>
    <n v="1774"/>
    <n v="8870"/>
    <n v="3548"/>
    <n v="5322"/>
    <x v="2"/>
    <x v="0"/>
    <x v="0"/>
    <x v="0"/>
  </r>
  <r>
    <x v="4"/>
    <x v="1"/>
    <x v="2"/>
    <n v="2428"/>
    <n v="12140"/>
    <n v="4856"/>
    <n v="7284"/>
    <x v="2"/>
    <x v="0"/>
    <x v="0"/>
    <x v="0"/>
  </r>
  <r>
    <x v="4"/>
    <x v="2"/>
    <x v="2"/>
    <n v="923"/>
    <n v="3692"/>
    <n v="1384.5"/>
    <n v="2307.5"/>
    <x v="2"/>
    <x v="1"/>
    <x v="0"/>
    <x v="0"/>
  </r>
  <r>
    <x v="4"/>
    <x v="3"/>
    <x v="2"/>
    <n v="1326"/>
    <n v="3978"/>
    <n v="1657.5"/>
    <n v="2320.5"/>
    <x v="2"/>
    <x v="0"/>
    <x v="2"/>
    <x v="0"/>
  </r>
  <r>
    <x v="4"/>
    <x v="4"/>
    <x v="0"/>
    <n v="1967"/>
    <n v="1967"/>
    <n v="393.4"/>
    <n v="1573.6"/>
    <x v="2"/>
    <x v="0"/>
    <x v="3"/>
    <x v="1"/>
  </r>
  <r>
    <x v="4"/>
    <x v="5"/>
    <x v="1"/>
    <n v="598"/>
    <n v="3588"/>
    <n v="1644.5"/>
    <n v="1943.5"/>
    <x v="2"/>
    <x v="0"/>
    <x v="2"/>
    <x v="1"/>
  </r>
  <r>
    <x v="4"/>
    <x v="0"/>
    <x v="2"/>
    <n v="3521"/>
    <n v="17605"/>
    <n v="7746.2"/>
    <n v="9858.7999999999993"/>
    <x v="3"/>
    <x v="0"/>
    <x v="2"/>
    <x v="1"/>
  </r>
  <r>
    <x v="4"/>
    <x v="1"/>
    <x v="0"/>
    <n v="1614"/>
    <n v="8070"/>
    <n v="3228"/>
    <n v="4842"/>
    <x v="3"/>
    <x v="0"/>
    <x v="2"/>
    <x v="1"/>
  </r>
  <r>
    <x v="4"/>
    <x v="1"/>
    <x v="1"/>
    <n v="723"/>
    <n v="3615"/>
    <n v="1446"/>
    <n v="2169"/>
    <x v="3"/>
    <x v="0"/>
    <x v="3"/>
    <x v="0"/>
  </r>
  <r>
    <x v="4"/>
    <x v="2"/>
    <x v="0"/>
    <n v="743"/>
    <n v="2972"/>
    <n v="1114.5"/>
    <n v="1857.5"/>
    <x v="3"/>
    <x v="0"/>
    <x v="3"/>
    <x v="0"/>
  </r>
  <r>
    <x v="4"/>
    <x v="3"/>
    <x v="0"/>
    <n v="944"/>
    <n v="2832"/>
    <n v="1180"/>
    <n v="1652"/>
    <x v="3"/>
    <x v="0"/>
    <x v="1"/>
    <x v="0"/>
  </r>
  <r>
    <x v="4"/>
    <x v="4"/>
    <x v="0"/>
    <n v="3803"/>
    <n v="3803"/>
    <n v="760.6"/>
    <n v="3042.4"/>
    <x v="3"/>
    <x v="0"/>
    <x v="2"/>
    <x v="1"/>
  </r>
  <r>
    <x v="4"/>
    <x v="5"/>
    <x v="0"/>
    <n v="3851"/>
    <n v="23106"/>
    <n v="10590.25"/>
    <n v="12515.75"/>
    <x v="3"/>
    <x v="0"/>
    <x v="4"/>
    <x v="1"/>
  </r>
  <r>
    <x v="4"/>
    <x v="0"/>
    <x v="1"/>
    <n v="1645"/>
    <n v="8225"/>
    <n v="3619"/>
    <n v="4606"/>
    <x v="4"/>
    <x v="0"/>
    <x v="2"/>
    <x v="1"/>
  </r>
  <r>
    <x v="4"/>
    <x v="1"/>
    <x v="2"/>
    <n v="1702"/>
    <n v="8510"/>
    <n v="3404"/>
    <n v="5106"/>
    <x v="4"/>
    <x v="0"/>
    <x v="0"/>
    <x v="0"/>
  </r>
  <r>
    <x v="4"/>
    <x v="1"/>
    <x v="1"/>
    <n v="257"/>
    <n v="1285"/>
    <n v="514"/>
    <n v="771"/>
    <x v="4"/>
    <x v="0"/>
    <x v="1"/>
    <x v="0"/>
  </r>
  <r>
    <x v="4"/>
    <x v="2"/>
    <x v="0"/>
    <n v="831"/>
    <n v="3324"/>
    <n v="1246.5"/>
    <n v="2077.5"/>
    <x v="4"/>
    <x v="0"/>
    <x v="2"/>
    <x v="0"/>
  </r>
  <r>
    <x v="4"/>
    <x v="3"/>
    <x v="0"/>
    <n v="2109"/>
    <n v="6327"/>
    <n v="2636.25"/>
    <n v="3690.75"/>
    <x v="4"/>
    <x v="1"/>
    <x v="1"/>
    <x v="1"/>
  </r>
  <r>
    <x v="4"/>
    <x v="4"/>
    <x v="1"/>
    <n v="200"/>
    <n v="200"/>
    <n v="40"/>
    <n v="160"/>
    <x v="4"/>
    <x v="0"/>
    <x v="2"/>
    <x v="1"/>
  </r>
  <r>
    <x v="4"/>
    <x v="5"/>
    <x v="2"/>
    <n v="1262"/>
    <n v="7572"/>
    <n v="3470.5"/>
    <n v="4101.5"/>
    <x v="4"/>
    <x v="0"/>
    <x v="3"/>
    <x v="0"/>
  </r>
  <r>
    <x v="4"/>
    <x v="0"/>
    <x v="2"/>
    <n v="1135"/>
    <n v="5675"/>
    <n v="2497"/>
    <n v="3178"/>
    <x v="5"/>
    <x v="0"/>
    <x v="2"/>
    <x v="0"/>
  </r>
  <r>
    <x v="4"/>
    <x v="0"/>
    <x v="1"/>
    <n v="708"/>
    <n v="3540"/>
    <n v="1557.6"/>
    <n v="1982.4"/>
    <x v="5"/>
    <x v="0"/>
    <x v="4"/>
    <x v="0"/>
  </r>
  <r>
    <x v="4"/>
    <x v="1"/>
    <x v="0"/>
    <n v="2518"/>
    <n v="12590"/>
    <n v="5036"/>
    <n v="7554"/>
    <x v="5"/>
    <x v="0"/>
    <x v="2"/>
    <x v="1"/>
  </r>
  <r>
    <x v="4"/>
    <x v="1"/>
    <x v="2"/>
    <n v="1094"/>
    <n v="5470"/>
    <n v="2188"/>
    <n v="3282"/>
    <x v="5"/>
    <x v="0"/>
    <x v="0"/>
    <x v="0"/>
  </r>
  <r>
    <x v="4"/>
    <x v="1"/>
    <x v="1"/>
    <n v="2632"/>
    <n v="13160"/>
    <n v="5264"/>
    <n v="7896"/>
    <x v="5"/>
    <x v="0"/>
    <x v="0"/>
    <x v="0"/>
  </r>
  <r>
    <x v="4"/>
    <x v="2"/>
    <x v="1"/>
    <n v="2844"/>
    <n v="11376"/>
    <n v="4266"/>
    <n v="7110"/>
    <x v="5"/>
    <x v="0"/>
    <x v="2"/>
    <x v="0"/>
  </r>
  <r>
    <x v="4"/>
    <x v="2"/>
    <x v="0"/>
    <n v="1094"/>
    <n v="4376"/>
    <n v="1641"/>
    <n v="2735"/>
    <x v="5"/>
    <x v="0"/>
    <x v="2"/>
    <x v="0"/>
  </r>
  <r>
    <x v="4"/>
    <x v="3"/>
    <x v="2"/>
    <n v="2844"/>
    <n v="8532"/>
    <n v="3555"/>
    <n v="4977"/>
    <x v="5"/>
    <x v="0"/>
    <x v="2"/>
    <x v="0"/>
  </r>
  <r>
    <x v="4"/>
    <x v="3"/>
    <x v="0"/>
    <n v="1583"/>
    <n v="4749"/>
    <n v="1978.75"/>
    <n v="2770.25"/>
    <x v="5"/>
    <x v="0"/>
    <x v="2"/>
    <x v="0"/>
  </r>
  <r>
    <x v="4"/>
    <x v="4"/>
    <x v="2"/>
    <n v="2518"/>
    <n v="2518"/>
    <n v="503.6"/>
    <n v="2014.4"/>
    <x v="5"/>
    <x v="0"/>
    <x v="2"/>
    <x v="0"/>
  </r>
  <r>
    <x v="4"/>
    <x v="5"/>
    <x v="0"/>
    <n v="1135"/>
    <n v="6810"/>
    <n v="3121.25"/>
    <n v="3688.75"/>
    <x v="5"/>
    <x v="0"/>
    <x v="3"/>
    <x v="0"/>
  </r>
  <r>
    <x v="4"/>
    <x v="5"/>
    <x v="2"/>
    <n v="2632"/>
    <n v="15792"/>
    <n v="7238"/>
    <n v="8554"/>
    <x v="5"/>
    <x v="0"/>
    <x v="2"/>
    <x v="0"/>
  </r>
  <r>
    <x v="4"/>
    <x v="0"/>
    <x v="2"/>
    <n v="1631"/>
    <n v="8155"/>
    <n v="3588.2"/>
    <n v="4566.8"/>
    <x v="6"/>
    <x v="0"/>
    <x v="0"/>
    <x v="1"/>
  </r>
  <r>
    <x v="4"/>
    <x v="1"/>
    <x v="0"/>
    <n v="2105"/>
    <n v="10525"/>
    <n v="4210"/>
    <n v="6315"/>
    <x v="6"/>
    <x v="0"/>
    <x v="2"/>
    <x v="1"/>
  </r>
  <r>
    <x v="4"/>
    <x v="1"/>
    <x v="1"/>
    <n v="4026"/>
    <n v="20130"/>
    <n v="8052"/>
    <n v="12078"/>
    <x v="6"/>
    <x v="0"/>
    <x v="0"/>
    <x v="1"/>
  </r>
  <r>
    <x v="4"/>
    <x v="2"/>
    <x v="0"/>
    <n v="819"/>
    <n v="3276"/>
    <n v="1228.5"/>
    <n v="2047.5"/>
    <x v="6"/>
    <x v="0"/>
    <x v="2"/>
    <x v="0"/>
  </r>
  <r>
    <x v="4"/>
    <x v="3"/>
    <x v="0"/>
    <n v="866"/>
    <n v="2598"/>
    <n v="1082.5"/>
    <n v="1515.5"/>
    <x v="6"/>
    <x v="0"/>
    <x v="2"/>
    <x v="0"/>
  </r>
  <r>
    <x v="4"/>
    <x v="4"/>
    <x v="1"/>
    <n v="2666"/>
    <n v="2666"/>
    <n v="533.20000000000005"/>
    <n v="2132.8000000000002"/>
    <x v="6"/>
    <x v="1"/>
    <x v="2"/>
    <x v="0"/>
  </r>
  <r>
    <x v="4"/>
    <x v="5"/>
    <x v="1"/>
    <n v="3794"/>
    <n v="22764"/>
    <n v="10433.5"/>
    <n v="12330.5"/>
    <x v="6"/>
    <x v="0"/>
    <x v="0"/>
    <x v="0"/>
  </r>
  <r>
    <x v="4"/>
    <x v="0"/>
    <x v="2"/>
    <n v="552"/>
    <n v="2760"/>
    <n v="1214.4000000000001"/>
    <n v="1545.6"/>
    <x v="7"/>
    <x v="0"/>
    <x v="4"/>
    <x v="0"/>
  </r>
  <r>
    <x v="4"/>
    <x v="1"/>
    <x v="1"/>
    <n v="2394"/>
    <n v="11970"/>
    <n v="4788"/>
    <n v="7182"/>
    <x v="7"/>
    <x v="0"/>
    <x v="0"/>
    <x v="1"/>
  </r>
  <r>
    <x v="4"/>
    <x v="1"/>
    <x v="1"/>
    <n v="2559"/>
    <n v="12795"/>
    <n v="5118"/>
    <n v="7677"/>
    <x v="7"/>
    <x v="0"/>
    <x v="0"/>
    <x v="0"/>
  </r>
  <r>
    <x v="4"/>
    <x v="2"/>
    <x v="2"/>
    <n v="1884"/>
    <n v="7536"/>
    <n v="2826"/>
    <n v="4710"/>
    <x v="7"/>
    <x v="0"/>
    <x v="1"/>
    <x v="0"/>
  </r>
  <r>
    <x v="4"/>
    <x v="3"/>
    <x v="1"/>
    <n v="1874"/>
    <n v="5622"/>
    <n v="2342.5"/>
    <n v="3279.5"/>
    <x v="7"/>
    <x v="0"/>
    <x v="2"/>
    <x v="0"/>
  </r>
  <r>
    <x v="4"/>
    <x v="4"/>
    <x v="0"/>
    <n v="1830"/>
    <n v="1830"/>
    <n v="366"/>
    <n v="1464"/>
    <x v="7"/>
    <x v="0"/>
    <x v="2"/>
    <x v="0"/>
  </r>
  <r>
    <x v="4"/>
    <x v="5"/>
    <x v="2"/>
    <n v="923"/>
    <n v="5538"/>
    <n v="2538.25"/>
    <n v="2999.75"/>
    <x v="7"/>
    <x v="0"/>
    <x v="4"/>
    <x v="1"/>
  </r>
  <r>
    <x v="4"/>
    <x v="0"/>
    <x v="0"/>
    <n v="707"/>
    <n v="3535"/>
    <n v="1555.4"/>
    <n v="1979.6"/>
    <x v="8"/>
    <x v="0"/>
    <x v="2"/>
    <x v="1"/>
  </r>
  <r>
    <x v="4"/>
    <x v="1"/>
    <x v="0"/>
    <n v="218"/>
    <n v="1090"/>
    <n v="436"/>
    <n v="654"/>
    <x v="8"/>
    <x v="0"/>
    <x v="1"/>
    <x v="0"/>
  </r>
  <r>
    <x v="4"/>
    <x v="1"/>
    <x v="2"/>
    <n v="2074"/>
    <n v="10370"/>
    <n v="4148"/>
    <n v="6222"/>
    <x v="8"/>
    <x v="0"/>
    <x v="4"/>
    <x v="0"/>
  </r>
  <r>
    <x v="4"/>
    <x v="2"/>
    <x v="1"/>
    <n v="1445"/>
    <n v="5780"/>
    <n v="2167.5"/>
    <n v="3612.5"/>
    <x v="8"/>
    <x v="0"/>
    <x v="2"/>
    <x v="0"/>
  </r>
  <r>
    <x v="4"/>
    <x v="3"/>
    <x v="0"/>
    <n v="2134"/>
    <n v="6402"/>
    <n v="2667.5"/>
    <n v="3734.5"/>
    <x v="8"/>
    <x v="0"/>
    <x v="2"/>
    <x v="0"/>
  </r>
  <r>
    <x v="4"/>
    <x v="4"/>
    <x v="1"/>
    <n v="388"/>
    <n v="388"/>
    <n v="77.599999999999994"/>
    <n v="310.39999999999998"/>
    <x v="8"/>
    <x v="0"/>
    <x v="2"/>
    <x v="0"/>
  </r>
  <r>
    <x v="4"/>
    <x v="5"/>
    <x v="0"/>
    <n v="567"/>
    <n v="3402"/>
    <n v="1559.25"/>
    <n v="1842.75"/>
    <x v="8"/>
    <x v="0"/>
    <x v="4"/>
    <x v="0"/>
  </r>
  <r>
    <x v="4"/>
    <x v="0"/>
    <x v="0"/>
    <n v="1269"/>
    <n v="6345"/>
    <n v="2791.8"/>
    <n v="3553.2"/>
    <x v="9"/>
    <x v="1"/>
    <x v="1"/>
    <x v="1"/>
  </r>
  <r>
    <x v="4"/>
    <x v="1"/>
    <x v="0"/>
    <n v="2009"/>
    <n v="10045"/>
    <n v="4018"/>
    <n v="6027"/>
    <x v="9"/>
    <x v="0"/>
    <x v="4"/>
    <x v="0"/>
  </r>
  <r>
    <x v="4"/>
    <x v="1"/>
    <x v="0"/>
    <n v="1565"/>
    <n v="7825"/>
    <n v="3130"/>
    <n v="4695"/>
    <x v="9"/>
    <x v="0"/>
    <x v="2"/>
    <x v="1"/>
  </r>
  <r>
    <x v="4"/>
    <x v="1"/>
    <x v="0"/>
    <n v="1249"/>
    <n v="6245"/>
    <n v="2498"/>
    <n v="3747"/>
    <x v="9"/>
    <x v="0"/>
    <x v="1"/>
    <x v="0"/>
  </r>
  <r>
    <x v="4"/>
    <x v="2"/>
    <x v="2"/>
    <n v="1295"/>
    <n v="5180"/>
    <n v="1942.5"/>
    <n v="3237.5"/>
    <x v="9"/>
    <x v="0"/>
    <x v="0"/>
    <x v="1"/>
  </r>
  <r>
    <x v="4"/>
    <x v="2"/>
    <x v="0"/>
    <n v="1496"/>
    <n v="5984"/>
    <n v="2244"/>
    <n v="3740"/>
    <x v="9"/>
    <x v="0"/>
    <x v="0"/>
    <x v="0"/>
  </r>
  <r>
    <x v="4"/>
    <x v="3"/>
    <x v="2"/>
    <n v="1565"/>
    <n v="4695"/>
    <n v="1956.25"/>
    <n v="2738.75"/>
    <x v="9"/>
    <x v="0"/>
    <x v="2"/>
    <x v="0"/>
  </r>
  <r>
    <x v="4"/>
    <x v="3"/>
    <x v="0"/>
    <n v="1496"/>
    <n v="4488"/>
    <n v="1870"/>
    <n v="2618"/>
    <x v="9"/>
    <x v="0"/>
    <x v="2"/>
    <x v="1"/>
  </r>
  <r>
    <x v="4"/>
    <x v="4"/>
    <x v="2"/>
    <n v="2734"/>
    <n v="2734"/>
    <n v="546.79999999999995"/>
    <n v="2187.1999999999998"/>
    <x v="9"/>
    <x v="0"/>
    <x v="2"/>
    <x v="0"/>
  </r>
  <r>
    <x v="4"/>
    <x v="4"/>
    <x v="1"/>
    <n v="1249"/>
    <n v="1249"/>
    <n v="249.8"/>
    <n v="999.2"/>
    <x v="9"/>
    <x v="0"/>
    <x v="3"/>
    <x v="1"/>
  </r>
  <r>
    <x v="4"/>
    <x v="5"/>
    <x v="2"/>
    <n v="2009"/>
    <n v="12054"/>
    <n v="5524.75"/>
    <n v="6529.25"/>
    <x v="9"/>
    <x v="0"/>
    <x v="2"/>
    <x v="0"/>
  </r>
  <r>
    <x v="4"/>
    <x v="0"/>
    <x v="0"/>
    <n v="1118"/>
    <n v="5590"/>
    <n v="2459.6"/>
    <n v="3130.4"/>
    <x v="10"/>
    <x v="0"/>
    <x v="2"/>
    <x v="0"/>
  </r>
  <r>
    <x v="4"/>
    <x v="1"/>
    <x v="1"/>
    <n v="1366"/>
    <n v="6830"/>
    <n v="2732"/>
    <n v="4098"/>
    <x v="10"/>
    <x v="0"/>
    <x v="1"/>
    <x v="0"/>
  </r>
  <r>
    <x v="4"/>
    <x v="1"/>
    <x v="1"/>
    <n v="700"/>
    <n v="3500"/>
    <n v="1400"/>
    <n v="2100"/>
    <x v="10"/>
    <x v="0"/>
    <x v="0"/>
    <x v="1"/>
  </r>
  <r>
    <x v="4"/>
    <x v="2"/>
    <x v="0"/>
    <n v="2689"/>
    <n v="10756"/>
    <n v="4033.5"/>
    <n v="6722.5"/>
    <x v="10"/>
    <x v="0"/>
    <x v="1"/>
    <x v="1"/>
  </r>
  <r>
    <x v="4"/>
    <x v="3"/>
    <x v="0"/>
    <n v="2529"/>
    <n v="7587"/>
    <n v="3161.25"/>
    <n v="4425.75"/>
    <x v="10"/>
    <x v="0"/>
    <x v="2"/>
    <x v="1"/>
  </r>
  <r>
    <x v="4"/>
    <x v="4"/>
    <x v="0"/>
    <n v="2321"/>
    <n v="2321"/>
    <n v="464.2"/>
    <n v="1856.8"/>
    <x v="10"/>
    <x v="0"/>
    <x v="3"/>
    <x v="0"/>
  </r>
  <r>
    <x v="4"/>
    <x v="5"/>
    <x v="1"/>
    <n v="1808"/>
    <n v="10848"/>
    <n v="4972"/>
    <n v="5876"/>
    <x v="10"/>
    <x v="0"/>
    <x v="3"/>
    <x v="0"/>
  </r>
  <r>
    <x v="4"/>
    <x v="0"/>
    <x v="1"/>
    <n v="1916"/>
    <n v="9580"/>
    <n v="4215.2"/>
    <n v="5364.8"/>
    <x v="11"/>
    <x v="0"/>
    <x v="1"/>
    <x v="0"/>
  </r>
  <r>
    <x v="4"/>
    <x v="1"/>
    <x v="2"/>
    <n v="1817"/>
    <n v="9085"/>
    <n v="3634"/>
    <n v="5451"/>
    <x v="11"/>
    <x v="1"/>
    <x v="2"/>
    <x v="0"/>
  </r>
  <r>
    <x v="4"/>
    <x v="1"/>
    <x v="1"/>
    <n v="2852"/>
    <n v="14260"/>
    <n v="5704"/>
    <n v="8556"/>
    <x v="11"/>
    <x v="0"/>
    <x v="3"/>
    <x v="1"/>
  </r>
  <r>
    <x v="4"/>
    <x v="1"/>
    <x v="2"/>
    <n v="2729"/>
    <n v="13645"/>
    <n v="5458"/>
    <n v="8187"/>
    <x v="11"/>
    <x v="0"/>
    <x v="4"/>
    <x v="0"/>
  </r>
  <r>
    <x v="4"/>
    <x v="1"/>
    <x v="2"/>
    <n v="2431"/>
    <n v="12155"/>
    <n v="4862"/>
    <n v="7293"/>
    <x v="11"/>
    <x v="0"/>
    <x v="2"/>
    <x v="1"/>
  </r>
  <r>
    <x v="4"/>
    <x v="2"/>
    <x v="2"/>
    <n v="2300"/>
    <n v="9200"/>
    <n v="3450"/>
    <n v="5750"/>
    <x v="11"/>
    <x v="0"/>
    <x v="1"/>
    <x v="0"/>
  </r>
  <r>
    <x v="4"/>
    <x v="3"/>
    <x v="2"/>
    <n v="2729"/>
    <n v="8187"/>
    <n v="3411.25"/>
    <n v="4775.75"/>
    <x v="11"/>
    <x v="1"/>
    <x v="3"/>
    <x v="0"/>
  </r>
  <r>
    <x v="4"/>
    <x v="3"/>
    <x v="1"/>
    <n v="1582"/>
    <n v="4746"/>
    <n v="1977.5"/>
    <n v="2768.5"/>
    <x v="11"/>
    <x v="0"/>
    <x v="2"/>
    <x v="0"/>
  </r>
  <r>
    <x v="4"/>
    <x v="4"/>
    <x v="1"/>
    <n v="2300"/>
    <n v="2300"/>
    <n v="460"/>
    <n v="1840"/>
    <x v="11"/>
    <x v="0"/>
    <x v="2"/>
    <x v="0"/>
  </r>
  <r>
    <x v="4"/>
    <x v="5"/>
    <x v="2"/>
    <n v="2431"/>
    <n v="14586"/>
    <n v="6685.25"/>
    <n v="7900.75"/>
    <x v="11"/>
    <x v="0"/>
    <x v="2"/>
    <x v="0"/>
  </r>
  <r>
    <x v="4"/>
    <x v="5"/>
    <x v="2"/>
    <n v="1582"/>
    <n v="9492"/>
    <n v="4350.5"/>
    <n v="5141.5"/>
    <x v="11"/>
    <x v="0"/>
    <x v="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638AE2E-6F3E-4371-94C3-A091670859F6}" name="PivotTable3"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4">
  <location ref="A3:B8" firstHeaderRow="1" firstDataRow="1" firstDataCol="1"/>
  <pivotFields count="11">
    <pivotField showAll="0">
      <items count="6">
        <item x="0"/>
        <item x="1"/>
        <item x="2"/>
        <item x="3"/>
        <item x="4"/>
        <item t="default"/>
      </items>
    </pivotField>
    <pivotField showAll="0">
      <items count="13">
        <item x="0"/>
        <item m="1" x="7"/>
        <item m="1" x="8"/>
        <item x="1"/>
        <item x="2"/>
        <item m="1" x="10"/>
        <item x="3"/>
        <item x="4"/>
        <item x="5"/>
        <item m="1" x="6"/>
        <item m="1" x="9"/>
        <item m="1" x="11"/>
        <item t="default"/>
      </items>
    </pivotField>
    <pivotField showAll="0">
      <items count="4">
        <item x="0"/>
        <item x="2"/>
        <item x="1"/>
        <item t="default"/>
      </items>
    </pivotField>
    <pivotField showAll="0"/>
    <pivotField numFmtId="8" showAll="0"/>
    <pivotField numFmtId="8" showAll="0"/>
    <pivotField dataField="1" numFmtId="8" showAll="0"/>
    <pivotField axis="axisRow" numFmtId="14" showAll="0" sortType="ascending">
      <items count="7">
        <item x="0"/>
        <item x="5"/>
        <item x="1"/>
        <item x="2"/>
        <item x="3"/>
        <item x="4"/>
        <item t="default"/>
      </items>
    </pivotField>
    <pivotField showAll="0"/>
    <pivotField showAll="0"/>
    <pivotField showAll="0"/>
  </pivotFields>
  <rowFields count="1">
    <field x="7"/>
  </rowFields>
  <rowItems count="5">
    <i>
      <x v="2"/>
    </i>
    <i>
      <x v="3"/>
    </i>
    <i>
      <x v="4"/>
    </i>
    <i>
      <x v="5"/>
    </i>
    <i t="grand">
      <x/>
    </i>
  </rowItems>
  <colItems count="1">
    <i/>
  </colItems>
  <dataFields count="1">
    <dataField name="Sum of Profit" fld="6" baseField="0" baseItem="0" numFmtId="165"/>
  </dataFields>
  <formats count="1">
    <format dxfId="29">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4346514-31FC-4E4E-9B43-6ACA115EC9D5}" name="PivotTable3"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5">
  <location ref="A3:G5" firstHeaderRow="1" firstDataRow="2" firstDataCol="1"/>
  <pivotFields count="11">
    <pivotField axis="axisCol" showAll="0">
      <items count="6">
        <item x="0"/>
        <item x="1"/>
        <item x="2"/>
        <item x="3"/>
        <item x="4"/>
        <item t="default"/>
      </items>
    </pivotField>
    <pivotField showAll="0">
      <items count="13">
        <item x="0"/>
        <item m="1" x="7"/>
        <item m="1" x="8"/>
        <item x="1"/>
        <item x="2"/>
        <item m="1" x="10"/>
        <item x="3"/>
        <item x="4"/>
        <item x="5"/>
        <item m="1" x="6"/>
        <item m="1" x="9"/>
        <item m="1" x="11"/>
        <item t="default"/>
      </items>
    </pivotField>
    <pivotField showAll="0">
      <items count="4">
        <item x="0"/>
        <item x="2"/>
        <item x="1"/>
        <item t="default"/>
      </items>
    </pivotField>
    <pivotField showAll="0"/>
    <pivotField dataField="1" numFmtId="8" showAll="0"/>
    <pivotField numFmtId="8" showAll="0"/>
    <pivotField numFmtId="8" showAll="0"/>
    <pivotField numFmtId="14" showAll="0">
      <items count="7">
        <item x="0"/>
        <item x="1"/>
        <item x="2"/>
        <item x="3"/>
        <item x="4"/>
        <item x="5"/>
        <item t="default"/>
      </items>
    </pivotField>
    <pivotField showAll="0"/>
    <pivotField showAll="0"/>
    <pivotField showAll="0"/>
  </pivotFields>
  <rowItems count="1">
    <i/>
  </rowItems>
  <colFields count="1">
    <field x="0"/>
  </colFields>
  <colItems count="6">
    <i>
      <x/>
    </i>
    <i>
      <x v="1"/>
    </i>
    <i>
      <x v="2"/>
    </i>
    <i>
      <x v="3"/>
    </i>
    <i>
      <x v="4"/>
    </i>
    <i t="grand">
      <x/>
    </i>
  </colItems>
  <dataFields count="1">
    <dataField name="Sum of Revenue" fld="4" baseField="0" baseItem="0"/>
  </dataFields>
  <formats count="1">
    <format dxfId="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A9BBFF3-2CF2-4363-BC8A-4585A0CDA028}" name="PivotTable3"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17">
  <location ref="A3:B6" firstHeaderRow="1" firstDataRow="1" firstDataCol="1"/>
  <pivotFields count="11">
    <pivotField showAll="0">
      <items count="6">
        <item x="0"/>
        <item x="1"/>
        <item x="2"/>
        <item x="3"/>
        <item x="4"/>
        <item t="default"/>
      </items>
    </pivotField>
    <pivotField showAll="0">
      <items count="13">
        <item x="0"/>
        <item m="1" x="7"/>
        <item m="1" x="8"/>
        <item x="1"/>
        <item x="2"/>
        <item m="1" x="10"/>
        <item x="3"/>
        <item x="4"/>
        <item x="5"/>
        <item m="1" x="6"/>
        <item m="1" x="9"/>
        <item m="1" x="11"/>
        <item t="default"/>
      </items>
    </pivotField>
    <pivotField showAll="0">
      <items count="4">
        <item x="0"/>
        <item x="2"/>
        <item x="1"/>
        <item t="default"/>
      </items>
    </pivotField>
    <pivotField showAll="0"/>
    <pivotField dataField="1" numFmtId="8" showAll="0"/>
    <pivotField numFmtId="8" showAll="0"/>
    <pivotField numFmtId="8" showAll="0"/>
    <pivotField numFmtId="14" showAll="0">
      <items count="7">
        <item x="0"/>
        <item x="1"/>
        <item x="2"/>
        <item x="3"/>
        <item x="4"/>
        <item x="5"/>
        <item t="default"/>
      </items>
    </pivotField>
    <pivotField showAll="0"/>
    <pivotField showAll="0"/>
    <pivotField axis="axisRow" showAll="0" sortType="descending">
      <items count="3">
        <item x="0"/>
        <item x="1"/>
        <item t="default"/>
      </items>
    </pivotField>
  </pivotFields>
  <rowFields count="1">
    <field x="10"/>
  </rowFields>
  <rowItems count="3">
    <i>
      <x/>
    </i>
    <i>
      <x v="1"/>
    </i>
    <i t="grand">
      <x/>
    </i>
  </rowItems>
  <colItems count="1">
    <i/>
  </colItems>
  <dataFields count="1">
    <dataField name="Count of Revenue" fld="4" subtotal="count" baseField="8" baseItem="0"/>
  </dataFields>
  <formats count="1">
    <format dxfId="2">
      <pivotArea outline="0" collapsedLevelsAreSubtotals="1" fieldPosition="0"/>
    </format>
  </formats>
  <chartFormats count="6">
    <chartFormat chart="4" format="0"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 chart="6" format="5">
      <pivotArea type="data" outline="0" fieldPosition="0">
        <references count="2">
          <reference field="4294967294" count="1" selected="0">
            <x v="0"/>
          </reference>
          <reference field="10" count="1" selected="0">
            <x v="0"/>
          </reference>
        </references>
      </pivotArea>
    </chartFormat>
    <chartFormat chart="6" format="6">
      <pivotArea type="data" outline="0" fieldPosition="0">
        <references count="2">
          <reference field="4294967294" count="1" selected="0">
            <x v="0"/>
          </reference>
          <reference field="10" count="1" selected="0">
            <x v="1"/>
          </reference>
        </references>
      </pivotArea>
    </chartFormat>
    <chartFormat chart="4" format="1">
      <pivotArea type="data" outline="0" fieldPosition="0">
        <references count="2">
          <reference field="4294967294" count="1" selected="0">
            <x v="0"/>
          </reference>
          <reference field="10" count="1" selected="0">
            <x v="0"/>
          </reference>
        </references>
      </pivotArea>
    </chartFormat>
    <chartFormat chart="4" format="2">
      <pivotArea type="data" outline="0" fieldPosition="0">
        <references count="2">
          <reference field="4294967294" count="1" selected="0">
            <x v="0"/>
          </reference>
          <reference field="10"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51607D4-4A47-4003-846B-B233FFC1C563}" name="PivotTable3"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19">
  <location ref="A3:B6" firstHeaderRow="1" firstDataRow="1" firstDataCol="1"/>
  <pivotFields count="11">
    <pivotField showAll="0">
      <items count="6">
        <item x="0"/>
        <item x="1"/>
        <item x="2"/>
        <item x="3"/>
        <item x="4"/>
        <item t="default"/>
      </items>
    </pivotField>
    <pivotField showAll="0">
      <items count="13">
        <item x="0"/>
        <item m="1" x="7"/>
        <item m="1" x="8"/>
        <item x="1"/>
        <item x="2"/>
        <item m="1" x="10"/>
        <item x="3"/>
        <item x="4"/>
        <item x="5"/>
        <item m="1" x="6"/>
        <item m="1" x="9"/>
        <item m="1" x="11"/>
        <item t="default"/>
      </items>
    </pivotField>
    <pivotField showAll="0">
      <items count="4">
        <item x="0"/>
        <item x="2"/>
        <item x="1"/>
        <item t="default"/>
      </items>
    </pivotField>
    <pivotField showAll="0"/>
    <pivotField dataField="1" numFmtId="8" showAll="0"/>
    <pivotField numFmtId="8" showAll="0"/>
    <pivotField numFmtId="8" showAll="0"/>
    <pivotField numFmtId="14" showAll="0">
      <items count="7">
        <item x="0"/>
        <item x="1"/>
        <item x="2"/>
        <item x="3"/>
        <item x="4"/>
        <item x="5"/>
        <item t="default"/>
      </items>
    </pivotField>
    <pivotField axis="axisRow" showAll="0">
      <items count="3">
        <item x="0"/>
        <item x="1"/>
        <item t="default"/>
      </items>
    </pivotField>
    <pivotField showAll="0"/>
    <pivotField showAll="0" sortType="descending"/>
  </pivotFields>
  <rowFields count="1">
    <field x="8"/>
  </rowFields>
  <rowItems count="3">
    <i>
      <x/>
    </i>
    <i>
      <x v="1"/>
    </i>
    <i t="grand">
      <x/>
    </i>
  </rowItems>
  <colItems count="1">
    <i/>
  </colItems>
  <dataFields count="1">
    <dataField name="Count of Revenue" fld="4" subtotal="count" baseField="8" baseItem="0"/>
  </dataFields>
  <formats count="1">
    <format dxfId="1">
      <pivotArea outline="0" collapsedLevelsAreSubtotals="1" fieldPosition="0"/>
    </format>
  </formats>
  <chartFormats count="8">
    <chartFormat chart="3" format="2"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 chart="8" format="5">
      <pivotArea type="data" outline="0" fieldPosition="0">
        <references count="2">
          <reference field="4294967294" count="1" selected="0">
            <x v="0"/>
          </reference>
          <reference field="8" count="1" selected="0">
            <x v="0"/>
          </reference>
        </references>
      </pivotArea>
    </chartFormat>
    <chartFormat chart="8" format="6">
      <pivotArea type="data" outline="0" fieldPosition="0">
        <references count="2">
          <reference field="4294967294" count="1" selected="0">
            <x v="0"/>
          </reference>
          <reference field="8" count="1" selected="0">
            <x v="1"/>
          </reference>
        </references>
      </pivotArea>
    </chartFormat>
    <chartFormat chart="6" format="1">
      <pivotArea type="data" outline="0" fieldPosition="0">
        <references count="2">
          <reference field="4294967294" count="1" selected="0">
            <x v="0"/>
          </reference>
          <reference field="8" count="1" selected="0">
            <x v="0"/>
          </reference>
        </references>
      </pivotArea>
    </chartFormat>
    <chartFormat chart="6" format="2">
      <pivotArea type="data" outline="0" fieldPosition="0">
        <references count="2">
          <reference field="4294967294" count="1" selected="0">
            <x v="0"/>
          </reference>
          <reference field="8"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B33F13E-DFED-4B97-B0D6-CA191DC2B447}" name="PivotTable3"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11">
  <location ref="A3:H10" firstHeaderRow="1" firstDataRow="2" firstDataCol="1"/>
  <pivotFields count="11">
    <pivotField axis="axisRow" showAll="0">
      <items count="6">
        <item x="0"/>
        <item x="1"/>
        <item x="2"/>
        <item x="3"/>
        <item x="4"/>
        <item t="default"/>
      </items>
    </pivotField>
    <pivotField axis="axisCol" showAll="0" sortType="descending">
      <items count="13">
        <item m="1" x="7"/>
        <item m="1" x="8"/>
        <item m="1" x="10"/>
        <item m="1" x="6"/>
        <item m="1" x="9"/>
        <item m="1" x="11"/>
        <item x="1"/>
        <item x="4"/>
        <item x="0"/>
        <item x="2"/>
        <item x="3"/>
        <item x="5"/>
        <item t="default"/>
      </items>
      <autoSortScope>
        <pivotArea dataOnly="0" outline="0" fieldPosition="0">
          <references count="1">
            <reference field="4294967294" count="1" selected="0">
              <x v="0"/>
            </reference>
          </references>
        </pivotArea>
      </autoSortScope>
    </pivotField>
    <pivotField showAll="0">
      <items count="4">
        <item x="0"/>
        <item x="2"/>
        <item x="1"/>
        <item t="default"/>
      </items>
    </pivotField>
    <pivotField showAll="0"/>
    <pivotField numFmtId="8" showAll="0"/>
    <pivotField numFmtId="8" showAll="0"/>
    <pivotField dataField="1" numFmtId="8" showAll="0"/>
    <pivotField numFmtId="14" showAll="0">
      <items count="7">
        <item x="0"/>
        <item x="1"/>
        <item x="2"/>
        <item x="3"/>
        <item x="4"/>
        <item x="5"/>
        <item t="default"/>
      </items>
    </pivotField>
    <pivotField showAll="0"/>
    <pivotField showAll="0"/>
    <pivotField showAll="0"/>
  </pivotFields>
  <rowFields count="1">
    <field x="0"/>
  </rowFields>
  <rowItems count="6">
    <i>
      <x/>
    </i>
    <i>
      <x v="1"/>
    </i>
    <i>
      <x v="2"/>
    </i>
    <i>
      <x v="3"/>
    </i>
    <i>
      <x v="4"/>
    </i>
    <i t="grand">
      <x/>
    </i>
  </rowItems>
  <colFields count="1">
    <field x="1"/>
  </colFields>
  <colItems count="7">
    <i>
      <x v="6"/>
    </i>
    <i>
      <x v="11"/>
    </i>
    <i>
      <x v="8"/>
    </i>
    <i>
      <x v="9"/>
    </i>
    <i>
      <x v="10"/>
    </i>
    <i>
      <x v="7"/>
    </i>
    <i t="grand">
      <x/>
    </i>
  </colItems>
  <dataFields count="1">
    <dataField name="Sum of Profit" fld="6" baseField="0" baseItem="0" numFmtId="164"/>
  </dataFields>
  <formats count="1">
    <format dxfId="0">
      <pivotArea outline="0" collapsedLevelsAreSubtotals="1" fieldPosition="0"/>
    </format>
  </formats>
  <chartFormats count="2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5"/>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1"/>
          </reference>
        </references>
      </pivotArea>
    </chartFormat>
    <chartFormat chart="2" format="12" series="1">
      <pivotArea type="data" outline="0" fieldPosition="0">
        <references count="2">
          <reference field="4294967294" count="1" selected="0">
            <x v="0"/>
          </reference>
          <reference field="1" count="1" selected="0">
            <x v="0"/>
          </reference>
        </references>
      </pivotArea>
    </chartFormat>
    <chartFormat chart="2" format="13" series="1">
      <pivotArea type="data" outline="0" fieldPosition="0">
        <references count="2">
          <reference field="4294967294" count="1" selected="0">
            <x v="0"/>
          </reference>
          <reference field="1" count="1" selected="0">
            <x v="5"/>
          </reference>
        </references>
      </pivotArea>
    </chartFormat>
    <chartFormat chart="2" format="14" series="1">
      <pivotArea type="data" outline="0" fieldPosition="0">
        <references count="2">
          <reference field="4294967294" count="1" selected="0">
            <x v="0"/>
          </reference>
          <reference field="1" count="1" selected="0">
            <x v="2"/>
          </reference>
        </references>
      </pivotArea>
    </chartFormat>
    <chartFormat chart="2" format="15" series="1">
      <pivotArea type="data" outline="0" fieldPosition="0">
        <references count="2">
          <reference field="4294967294" count="1" selected="0">
            <x v="0"/>
          </reference>
          <reference field="1" count="1" selected="0">
            <x v="3"/>
          </reference>
        </references>
      </pivotArea>
    </chartFormat>
    <chartFormat chart="2" format="16" series="1">
      <pivotArea type="data" outline="0" fieldPosition="0">
        <references count="2">
          <reference field="4294967294" count="1" selected="0">
            <x v="0"/>
          </reference>
          <reference field="1" count="1" selected="0">
            <x v="4"/>
          </reference>
        </references>
      </pivotArea>
    </chartFormat>
    <chartFormat chart="2" format="17" series="1">
      <pivotArea type="data" outline="0" fieldPosition="0">
        <references count="2">
          <reference field="4294967294" count="1" selected="0">
            <x v="0"/>
          </reference>
          <reference field="1" count="1" selected="0">
            <x v="1"/>
          </reference>
        </references>
      </pivotArea>
    </chartFormat>
    <chartFormat chart="2" format="18" series="1">
      <pivotArea type="data" outline="0" fieldPosition="0">
        <references count="2">
          <reference field="4294967294" count="1" selected="0">
            <x v="0"/>
          </reference>
          <reference field="1" count="1" selected="0">
            <x v="6"/>
          </reference>
        </references>
      </pivotArea>
    </chartFormat>
    <chartFormat chart="2" format="19" series="1">
      <pivotArea type="data" outline="0" fieldPosition="0">
        <references count="2">
          <reference field="4294967294" count="1" selected="0">
            <x v="0"/>
          </reference>
          <reference field="1" count="1" selected="0">
            <x v="11"/>
          </reference>
        </references>
      </pivotArea>
    </chartFormat>
    <chartFormat chart="2" format="20" series="1">
      <pivotArea type="data" outline="0" fieldPosition="0">
        <references count="2">
          <reference field="4294967294" count="1" selected="0">
            <x v="0"/>
          </reference>
          <reference field="1" count="1" selected="0">
            <x v="8"/>
          </reference>
        </references>
      </pivotArea>
    </chartFormat>
    <chartFormat chart="2" format="21" series="1">
      <pivotArea type="data" outline="0" fieldPosition="0">
        <references count="2">
          <reference field="4294967294" count="1" selected="0">
            <x v="0"/>
          </reference>
          <reference field="1" count="1" selected="0">
            <x v="9"/>
          </reference>
        </references>
      </pivotArea>
    </chartFormat>
    <chartFormat chart="2" format="22" series="1">
      <pivotArea type="data" outline="0" fieldPosition="0">
        <references count="2">
          <reference field="4294967294" count="1" selected="0">
            <x v="0"/>
          </reference>
          <reference field="1" count="1" selected="0">
            <x v="10"/>
          </reference>
        </references>
      </pivotArea>
    </chartFormat>
    <chartFormat chart="2" format="23" series="1">
      <pivotArea type="data" outline="0" fieldPosition="0">
        <references count="2">
          <reference field="4294967294" count="1" selected="0">
            <x v="0"/>
          </reference>
          <reference field="1" count="1" selected="0">
            <x v="7"/>
          </reference>
        </references>
      </pivotArea>
    </chartFormat>
    <chartFormat chart="2" format="24" series="1">
      <pivotArea type="data" outline="0" fieldPosition="0">
        <references count="1">
          <reference field="4294967294" count="1" selected="0">
            <x v="0"/>
          </reference>
        </references>
      </pivotArea>
    </chartFormat>
    <chartFormat chart="0"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78BE9E7-C1CA-4A1F-AD61-3DAD75101337}"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
  <location ref="A3:B7" firstHeaderRow="1" firstDataRow="1" firstDataCol="1"/>
  <pivotFields count="11">
    <pivotField showAll="0">
      <items count="6">
        <item x="0"/>
        <item x="1"/>
        <item x="2"/>
        <item x="3"/>
        <item x="4"/>
        <item t="default"/>
      </items>
    </pivotField>
    <pivotField showAll="0">
      <items count="13">
        <item x="0"/>
        <item m="1" x="7"/>
        <item m="1" x="8"/>
        <item x="1"/>
        <item x="2"/>
        <item m="1" x="10"/>
        <item x="3"/>
        <item x="4"/>
        <item x="5"/>
        <item m="1" x="6"/>
        <item m="1" x="9"/>
        <item m="1" x="11"/>
        <item t="default"/>
      </items>
    </pivotField>
    <pivotField axis="axisRow" showAll="0">
      <items count="4">
        <item x="0"/>
        <item x="2"/>
        <item x="1"/>
        <item t="default"/>
      </items>
    </pivotField>
    <pivotField numFmtId="166" showAll="0"/>
    <pivotField dataField="1" numFmtId="166" showAll="0"/>
    <pivotField numFmtId="166" showAll="0"/>
    <pivotField numFmtId="166" showAll="0"/>
    <pivotField numFmtId="14" showAll="0">
      <items count="7">
        <item x="0"/>
        <item x="1"/>
        <item x="2"/>
        <item x="3"/>
        <item x="4"/>
        <item x="5"/>
        <item t="default"/>
      </items>
    </pivotField>
    <pivotField showAll="0"/>
    <pivotField showAll="0"/>
    <pivotField showAll="0"/>
  </pivotFields>
  <rowFields count="1">
    <field x="2"/>
  </rowFields>
  <rowItems count="4">
    <i>
      <x/>
    </i>
    <i>
      <x v="1"/>
    </i>
    <i>
      <x v="2"/>
    </i>
    <i t="grand">
      <x/>
    </i>
  </rowItems>
  <colItems count="1">
    <i/>
  </colItems>
  <dataFields count="1">
    <dataField name="Count of Revenue" fld="4" subtotal="count" baseField="8"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06970E9-2219-481B-BBD8-C06F78D91832}"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4">
  <location ref="A2:G10" firstHeaderRow="1" firstDataRow="2" firstDataCol="1"/>
  <pivotFields count="11">
    <pivotField showAll="0">
      <items count="6">
        <item x="0"/>
        <item x="1"/>
        <item x="2"/>
        <item x="3"/>
        <item x="4"/>
        <item t="default"/>
      </items>
    </pivotField>
    <pivotField axis="axisRow" showAll="0">
      <items count="13">
        <item x="0"/>
        <item m="1" x="7"/>
        <item m="1" x="8"/>
        <item x="1"/>
        <item x="2"/>
        <item m="1" x="10"/>
        <item x="3"/>
        <item x="4"/>
        <item x="5"/>
        <item m="1" x="6"/>
        <item m="1" x="9"/>
        <item m="1" x="11"/>
        <item t="default"/>
      </items>
    </pivotField>
    <pivotField showAll="0">
      <items count="4">
        <item x="0"/>
        <item x="2"/>
        <item x="1"/>
        <item t="default"/>
      </items>
    </pivotField>
    <pivotField numFmtId="166" showAll="0"/>
    <pivotField dataField="1" numFmtId="166" showAll="0"/>
    <pivotField numFmtId="166" showAll="0"/>
    <pivotField numFmtId="166" showAll="0"/>
    <pivotField numFmtId="14" showAll="0">
      <items count="7">
        <item x="0"/>
        <item x="1"/>
        <item x="2"/>
        <item x="3"/>
        <item x="4"/>
        <item x="5"/>
        <item t="default"/>
      </items>
    </pivotField>
    <pivotField showAll="0"/>
    <pivotField axis="axisCol" showAll="0">
      <items count="6">
        <item x="1"/>
        <item x="0"/>
        <item x="2"/>
        <item x="3"/>
        <item x="4"/>
        <item t="default"/>
      </items>
    </pivotField>
    <pivotField showAll="0"/>
  </pivotFields>
  <rowFields count="1">
    <field x="1"/>
  </rowFields>
  <rowItems count="7">
    <i>
      <x/>
    </i>
    <i>
      <x v="3"/>
    </i>
    <i>
      <x v="4"/>
    </i>
    <i>
      <x v="6"/>
    </i>
    <i>
      <x v="7"/>
    </i>
    <i>
      <x v="8"/>
    </i>
    <i t="grand">
      <x/>
    </i>
  </rowItems>
  <colFields count="1">
    <field x="9"/>
  </colFields>
  <colItems count="6">
    <i>
      <x/>
    </i>
    <i>
      <x v="1"/>
    </i>
    <i>
      <x v="2"/>
    </i>
    <i>
      <x v="3"/>
    </i>
    <i>
      <x v="4"/>
    </i>
    <i t="grand">
      <x/>
    </i>
  </colItems>
  <dataFields count="1">
    <dataField name="Count of Revenue" fld="4" subtotal="count" baseField="9" baseItem="0"/>
  </dataFields>
  <chartFormats count="17">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3"/>
          </reference>
        </references>
      </pivotArea>
    </chartFormat>
    <chartFormat chart="0" format="2" series="1">
      <pivotArea type="data" outline="0" fieldPosition="0">
        <references count="2">
          <reference field="4294967294" count="1" selected="0">
            <x v="0"/>
          </reference>
          <reference field="1" count="1" selected="0">
            <x v="4"/>
          </reference>
        </references>
      </pivotArea>
    </chartFormat>
    <chartFormat chart="0" format="3" series="1">
      <pivotArea type="data" outline="0" fieldPosition="0">
        <references count="2">
          <reference field="4294967294" count="1" selected="0">
            <x v="0"/>
          </reference>
          <reference field="1" count="1" selected="0">
            <x v="6"/>
          </reference>
        </references>
      </pivotArea>
    </chartFormat>
    <chartFormat chart="0" format="4" series="1">
      <pivotArea type="data" outline="0" fieldPosition="0">
        <references count="2">
          <reference field="4294967294" count="1" selected="0">
            <x v="0"/>
          </reference>
          <reference field="1" count="1" selected="0">
            <x v="7"/>
          </reference>
        </references>
      </pivotArea>
    </chartFormat>
    <chartFormat chart="0" format="5" series="1">
      <pivotArea type="data" outline="0" fieldPosition="0">
        <references count="2">
          <reference field="4294967294" count="1" selected="0">
            <x v="0"/>
          </reference>
          <reference field="1" count="1" selected="0">
            <x v="8"/>
          </reference>
        </references>
      </pivotArea>
    </chartFormat>
    <chartFormat chart="0" format="6" series="1">
      <pivotArea type="data" outline="0" fieldPosition="0">
        <references count="2">
          <reference field="4294967294" count="1" selected="0">
            <x v="0"/>
          </reference>
          <reference field="9" count="1" selected="0">
            <x v="0"/>
          </reference>
        </references>
      </pivotArea>
    </chartFormat>
    <chartFormat chart="0" format="7" series="1">
      <pivotArea type="data" outline="0" fieldPosition="0">
        <references count="2">
          <reference field="4294967294" count="1" selected="0">
            <x v="0"/>
          </reference>
          <reference field="9" count="1" selected="0">
            <x v="1"/>
          </reference>
        </references>
      </pivotArea>
    </chartFormat>
    <chartFormat chart="0" format="8" series="1">
      <pivotArea type="data" outline="0" fieldPosition="0">
        <references count="2">
          <reference field="4294967294" count="1" selected="0">
            <x v="0"/>
          </reference>
          <reference field="9" count="1" selected="0">
            <x v="2"/>
          </reference>
        </references>
      </pivotArea>
    </chartFormat>
    <chartFormat chart="0" format="9" series="1">
      <pivotArea type="data" outline="0" fieldPosition="0">
        <references count="2">
          <reference field="4294967294" count="1" selected="0">
            <x v="0"/>
          </reference>
          <reference field="9" count="1" selected="0">
            <x v="3"/>
          </reference>
        </references>
      </pivotArea>
    </chartFormat>
    <chartFormat chart="0" format="10" series="1">
      <pivotArea type="data" outline="0" fieldPosition="0">
        <references count="2">
          <reference field="4294967294" count="1" selected="0">
            <x v="0"/>
          </reference>
          <reference field="9" count="1" selected="0">
            <x v="4"/>
          </reference>
        </references>
      </pivotArea>
    </chartFormat>
    <chartFormat chart="0" format="11" series="1">
      <pivotArea type="data" outline="0" fieldPosition="0">
        <references count="1">
          <reference field="4294967294" count="1" selected="0">
            <x v="0"/>
          </reference>
        </references>
      </pivotArea>
    </chartFormat>
    <chartFormat chart="2" format="17" series="1">
      <pivotArea type="data" outline="0" fieldPosition="0">
        <references count="2">
          <reference field="4294967294" count="1" selected="0">
            <x v="0"/>
          </reference>
          <reference field="9" count="1" selected="0">
            <x v="0"/>
          </reference>
        </references>
      </pivotArea>
    </chartFormat>
    <chartFormat chart="2" format="18" series="1">
      <pivotArea type="data" outline="0" fieldPosition="0">
        <references count="2">
          <reference field="4294967294" count="1" selected="0">
            <x v="0"/>
          </reference>
          <reference field="9" count="1" selected="0">
            <x v="1"/>
          </reference>
        </references>
      </pivotArea>
    </chartFormat>
    <chartFormat chart="2" format="19" series="1">
      <pivotArea type="data" outline="0" fieldPosition="0">
        <references count="2">
          <reference field="4294967294" count="1" selected="0">
            <x v="0"/>
          </reference>
          <reference field="9" count="1" selected="0">
            <x v="2"/>
          </reference>
        </references>
      </pivotArea>
    </chartFormat>
    <chartFormat chart="2" format="20" series="1">
      <pivotArea type="data" outline="0" fieldPosition="0">
        <references count="2">
          <reference field="4294967294" count="1" selected="0">
            <x v="0"/>
          </reference>
          <reference field="9" count="1" selected="0">
            <x v="3"/>
          </reference>
        </references>
      </pivotArea>
    </chartFormat>
    <chartFormat chart="2" format="21" series="1">
      <pivotArea type="data" outline="0" fieldPosition="0">
        <references count="2">
          <reference field="4294967294" count="1" selected="0">
            <x v="0"/>
          </reference>
          <reference field="9"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AA1ECE6-902F-44F8-9853-2D6817F9CE57}"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3">
  <location ref="A1:B6" firstHeaderRow="1" firstDataRow="1" firstDataCol="1"/>
  <pivotFields count="11">
    <pivotField showAll="0">
      <items count="6">
        <item x="0"/>
        <item x="1"/>
        <item x="2"/>
        <item x="3"/>
        <item x="4"/>
        <item t="default"/>
      </items>
    </pivotField>
    <pivotField showAll="0">
      <items count="13">
        <item x="0"/>
        <item m="1" x="7"/>
        <item m="1" x="8"/>
        <item x="1"/>
        <item x="2"/>
        <item m="1" x="10"/>
        <item x="3"/>
        <item x="4"/>
        <item x="5"/>
        <item m="1" x="6"/>
        <item m="1" x="9"/>
        <item m="1" x="11"/>
        <item t="default"/>
      </items>
    </pivotField>
    <pivotField showAll="0">
      <items count="4">
        <item x="0"/>
        <item x="2"/>
        <item x="1"/>
        <item t="default"/>
      </items>
    </pivotField>
    <pivotField numFmtId="166" showAll="0"/>
    <pivotField dataField="1" numFmtId="166" showAll="0"/>
    <pivotField numFmtId="166" showAll="0"/>
    <pivotField numFmtId="166" showAll="0"/>
    <pivotField axis="axisRow" numFmtId="14" showAll="0">
      <items count="7">
        <item x="0"/>
        <item x="1"/>
        <item x="2"/>
        <item x="3"/>
        <item x="4"/>
        <item x="5"/>
        <item t="default"/>
      </items>
    </pivotField>
    <pivotField showAll="0"/>
    <pivotField showAll="0"/>
    <pivotField showAll="0"/>
  </pivotFields>
  <rowFields count="1">
    <field x="7"/>
  </rowFields>
  <rowItems count="5">
    <i>
      <x v="1"/>
    </i>
    <i>
      <x v="2"/>
    </i>
    <i>
      <x v="3"/>
    </i>
    <i>
      <x v="4"/>
    </i>
    <i t="grand">
      <x/>
    </i>
  </rowItems>
  <colItems count="1">
    <i/>
  </colItems>
  <dataFields count="1">
    <dataField name="Sum of Revenue" fld="4"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7"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572227E8-E9AE-4594-AECA-CAD1B5E528ED}" sourceName="State">
  <pivotTables>
    <pivotTable tabId="7" name="PivotTable3"/>
    <pivotTable tabId="6" name="PivotTable3"/>
    <pivotTable tabId="9" name="PivotTable3"/>
    <pivotTable tabId="11" name="PivotTable3"/>
    <pivotTable tabId="12" name="PivotTable3"/>
    <pivotTable tabId="15" name="PivotTable5"/>
    <pivotTable tabId="14" name="PivotTable1"/>
    <pivotTable tabId="16" name="PivotTable1"/>
  </pivotTables>
  <data>
    <tabular pivotCacheId="623125406">
      <items count="5">
        <i x="0" s="1"/>
        <i x="1" s="1"/>
        <i x="2" s="1"/>
        <i x="3" s="1"/>
        <i x="4" s="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F8898CC9-3BDA-4C64-8D06-222FF68F8AE9}" sourceName="Product">
  <pivotTables>
    <pivotTable tabId="7" name="PivotTable3"/>
    <pivotTable tabId="6" name="PivotTable3"/>
    <pivotTable tabId="9" name="PivotTable3"/>
    <pivotTable tabId="11" name="PivotTable3"/>
    <pivotTable tabId="12" name="PivotTable3"/>
    <pivotTable tabId="15" name="PivotTable5"/>
    <pivotTable tabId="14" name="PivotTable1"/>
    <pivotTable tabId="16" name="PivotTable1"/>
  </pivotTables>
  <data>
    <tabular pivotCacheId="623125406" showMissing="0">
      <items count="12">
        <i x="0" s="1"/>
        <i x="1" s="1"/>
        <i x="2" s="1"/>
        <i x="3" s="1"/>
        <i x="4" s="1"/>
        <i x="5" s="1"/>
        <i x="7" s="1" nd="1"/>
        <i x="8" s="1" nd="1"/>
        <i x="10" s="1" nd="1"/>
        <i x="6" s="1" nd="1"/>
        <i x="9" s="1" nd="1"/>
        <i x="11" s="1"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Acquisition_Type" xr10:uid="{66C1A3DA-DD96-4F19-A9F9-402D65C20AFE}" sourceName="Customer Acquisition Type">
  <pivotTables>
    <pivotTable tabId="15" name="PivotTable5"/>
    <pivotTable tabId="14" name="PivotTable1"/>
    <pivotTable tabId="11" name="PivotTable3"/>
    <pivotTable tabId="6" name="PivotTable3"/>
    <pivotTable tabId="9" name="PivotTable3"/>
    <pivotTable tabId="12" name="PivotTable3"/>
    <pivotTable tabId="7" name="PivotTable3"/>
    <pivotTable tabId="16" name="PivotTable1"/>
  </pivotTables>
  <data>
    <tabular pivotCacheId="623125406">
      <items count="3">
        <i x="0" s="1"/>
        <i x="2" s="1"/>
        <i x="1" s="1"/>
      </items>
    </tabular>
  </data>
  <extLst>
    <x:ext xmlns:x15="http://schemas.microsoft.com/office/spreadsheetml/2010/11/main" uri="{470722E0-AACD-4C17-9CDC-17EF765DBC7E}">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 xr10:uid="{2BC4A4FD-4E89-4EA7-927B-CA2D530CDE14}" sourceName="Date">
  <pivotTables>
    <pivotTable tabId="15" name="PivotTable5"/>
    <pivotTable tabId="14" name="PivotTable1"/>
    <pivotTable tabId="11" name="PivotTable3"/>
    <pivotTable tabId="6" name="PivotTable3"/>
    <pivotTable tabId="9" name="PivotTable3"/>
    <pivotTable tabId="12" name="PivotTable3"/>
    <pivotTable tabId="7" name="PivotTable3"/>
    <pivotTable tabId="16" name="PivotTable1"/>
  </pivotTables>
  <data>
    <tabular pivotCacheId="623125406">
      <items count="6">
        <i x="1" s="1"/>
        <i x="2" s="1"/>
        <i x="3" s="1"/>
        <i x="4" s="1"/>
        <i x="0" s="1" nd="1"/>
        <i x="5"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xr10:uid="{D1BDA08E-AE10-4F12-A70D-8AFF90D142AE}" cache="Slicer_State" caption="State" rowHeight="241300"/>
  <slicer name="Product" xr10:uid="{A46642FD-BCFD-48B2-A9F8-45FC01E2F567}" cache="Slicer_Product" caption="Product" startItem="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1" xr10:uid="{699EE370-AABA-4D68-B44F-D8FF40D3AB4B}" cache="Slicer_State" caption="State" columnCount="2" style="Tejas" rowHeight="241300"/>
  <slicer name="Product 1" xr10:uid="{CFFBC468-EE39-4A65-A9EF-6DD9BF887665}" cache="Slicer_Product" caption="Product" columnCount="3" style="Tejas" rowHeight="241300"/>
  <slicer name="Customer Acquisition Type" xr10:uid="{2EBF1F99-F920-473B-97A1-40375FFD7933}" cache="Slicer_Customer_Acquisition_Type" caption="Customer Acquisition Type" columnCount="2" style="Tejas" rowHeight="180000"/>
  <slicer name="Date 1" xr10:uid="{513A9713-B970-43F8-BC03-D62697D827B9}" cache="Slicer_Date" caption="Date" columnCount="2" style="Tejas" rowHeight="144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1A848A2-B1D3-4A1D-BD84-1350C233916A}" name="Table1" displayName="Table1" ref="A1:K479" headerRowDxfId="28" dataDxfId="27" tableBorderDxfId="26">
  <autoFilter ref="A1:K479" xr:uid="{E2B89EE9-D639-44A2-BDF1-296507D0E3A9}"/>
  <sortState ref="A2:K479">
    <sortCondition ref="A1:A479"/>
  </sortState>
  <tableColumns count="11">
    <tableColumn id="1" xr3:uid="{93D4992E-5022-4BA8-899C-B2F478FCF243}" name="State" totalsRowLabel="Total" dataDxfId="25" totalsRowDxfId="24"/>
    <tableColumn id="2" xr3:uid="{07677069-37AA-4D02-96F3-EFE67710289F}" name="Product" dataDxfId="23" totalsRowDxfId="22"/>
    <tableColumn id="11" xr3:uid="{92DBD587-91A1-4580-B8E3-FF2E48E9DCBE}" name="Customer Acquisition Type" dataDxfId="21" totalsRowDxfId="20" dataCellStyle="Normal 2"/>
    <tableColumn id="3" xr3:uid="{4B04A737-E641-42C5-86EA-4E3A57AE7C9A}" name="Units Sold" dataDxfId="19" totalsRowDxfId="18" dataCellStyle="Comma"/>
    <tableColumn id="4" xr3:uid="{FFA07D8A-BD3F-481C-88B6-E635E8AAE38F}" name="Revenue" dataDxfId="17" totalsRowDxfId="16" dataCellStyle="Comma"/>
    <tableColumn id="5" xr3:uid="{2EE8346C-533C-4CCA-8735-C9D63B7A7691}" name="Cost" dataDxfId="15" totalsRowDxfId="14" dataCellStyle="Comma"/>
    <tableColumn id="6" xr3:uid="{134DEDB7-52EC-4E82-B859-4DA01D664DF7}" name="Profit" dataDxfId="13" totalsRowDxfId="12" dataCellStyle="Comma"/>
    <tableColumn id="8" xr3:uid="{0471F393-8411-4729-93C4-5E94A58CE005}" name="Date" dataDxfId="11" totalsRowDxfId="10" dataCellStyle="Comma"/>
    <tableColumn id="9" xr3:uid="{4093621C-3074-466A-A92B-6D3CC73A2763}" name="Return" dataDxfId="9" totalsRowDxfId="8" dataCellStyle="Comma"/>
    <tableColumn id="10" xr3:uid="{5A8CED02-E4DA-47A5-8E58-CCC2A9CF209E}" name="Customer Satisfaction" dataDxfId="7" totalsRowDxfId="6"/>
    <tableColumn id="7" xr3:uid="{F9A8260F-54B7-4DD6-8CBA-A379675A1FA7}" name="Delivery Performance" totalsRowFunction="count" dataDxfId="5" totalsRowDxfId="4" dataCellStyle="Comma"/>
  </tableColumns>
  <tableStyleInfo name="TableStyleLight1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BA5DAC65-672C-4129-AE0C-026954F3DF53}" sourceName="Date">
  <pivotTables>
    <pivotTable tabId="7" name="PivotTable3"/>
    <pivotTable tabId="6" name="PivotTable3"/>
    <pivotTable tabId="9" name="PivotTable3"/>
    <pivotTable tabId="11" name="PivotTable3"/>
    <pivotTable tabId="12" name="PivotTable3"/>
  </pivotTables>
  <state minimalRefreshVersion="6" lastRefreshVersion="6" pivotCacheId="623125406" filterType="unknown">
    <bounds startDate="2020-01-01T00:00:00" endDate="202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B6BC82ED-E447-4C8E-9B9F-A20105D0144E}" cache="NativeTimeline_Date" caption="Date" level="2" selectionLevel="2" scrollPosition="2020-06-06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1.xml"/><Relationship Id="rId4" Type="http://schemas.microsoft.com/office/2011/relationships/timeline" Target="../timelines/timelin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8.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drawing" Target="../drawings/drawing3.xml"/><Relationship Id="rId1" Type="http://schemas.openxmlformats.org/officeDocument/2006/relationships/printerSettings" Target="../printerSettings/printerSettings1.bin"/><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D8D28-55AA-4E96-80E4-736C951A3099}">
  <dimension ref="A1:A4"/>
  <sheetViews>
    <sheetView showGridLines="0" zoomScale="90" zoomScaleNormal="90" workbookViewId="0">
      <selection activeCell="T14" sqref="T14"/>
    </sheetView>
  </sheetViews>
  <sheetFormatPr defaultRowHeight="15" x14ac:dyDescent="0.25"/>
  <sheetData>
    <row r="1" s="7" customFormat="1" x14ac:dyDescent="0.25"/>
    <row r="2" s="24" customFormat="1" x14ac:dyDescent="0.25"/>
    <row r="3" s="24" customFormat="1" x14ac:dyDescent="0.25"/>
    <row r="4" s="24" customFormat="1" x14ac:dyDescent="0.25"/>
  </sheetData>
  <mergeCells count="1">
    <mergeCell ref="A2:XFD4"/>
  </mergeCells>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4DCE02-4DD5-42F7-848B-293E24A202A5}">
  <dimension ref="A2:G10"/>
  <sheetViews>
    <sheetView workbookViewId="0">
      <selection activeCell="L3" sqref="L3"/>
    </sheetView>
  </sheetViews>
  <sheetFormatPr defaultRowHeight="15" x14ac:dyDescent="0.25"/>
  <cols>
    <col min="1" max="1" width="17" bestFit="1" customWidth="1"/>
    <col min="2" max="2" width="16.28515625" bestFit="1" customWidth="1"/>
    <col min="3" max="3" width="7.140625" bestFit="1" customWidth="1"/>
    <col min="4" max="4" width="6" bestFit="1" customWidth="1"/>
    <col min="5" max="5" width="7.7109375" bestFit="1" customWidth="1"/>
    <col min="6" max="6" width="12" bestFit="1" customWidth="1"/>
    <col min="7" max="8" width="11.28515625" bestFit="1" customWidth="1"/>
    <col min="9" max="9" width="7.140625" bestFit="1" customWidth="1"/>
    <col min="10" max="10" width="6" bestFit="1" customWidth="1"/>
    <col min="11" max="11" width="7.7109375" bestFit="1" customWidth="1"/>
    <col min="12" max="12" width="12" bestFit="1" customWidth="1"/>
    <col min="13" max="13" width="12.85546875" bestFit="1" customWidth="1"/>
    <col min="14" max="14" width="17.42578125" bestFit="1" customWidth="1"/>
    <col min="15" max="15" width="7.140625" bestFit="1" customWidth="1"/>
    <col min="16" max="16" width="6" bestFit="1" customWidth="1"/>
    <col min="17" max="17" width="7.7109375" bestFit="1" customWidth="1"/>
    <col min="18" max="18" width="12" bestFit="1" customWidth="1"/>
    <col min="19" max="19" width="20.5703125" bestFit="1" customWidth="1"/>
    <col min="20" max="20" width="11.42578125" bestFit="1" customWidth="1"/>
    <col min="21" max="21" width="7.140625" bestFit="1" customWidth="1"/>
    <col min="22" max="22" width="6" bestFit="1" customWidth="1"/>
    <col min="23" max="23" width="7.7109375" bestFit="1" customWidth="1"/>
    <col min="24" max="24" width="12" bestFit="1" customWidth="1"/>
    <col min="25" max="25" width="11" bestFit="1" customWidth="1"/>
    <col min="26" max="26" width="16.140625" bestFit="1" customWidth="1"/>
    <col min="27" max="27" width="7.140625" bestFit="1" customWidth="1"/>
    <col min="28" max="28" width="6" bestFit="1" customWidth="1"/>
    <col min="29" max="29" width="7.7109375" bestFit="1" customWidth="1"/>
    <col min="30" max="30" width="12" bestFit="1" customWidth="1"/>
    <col min="31" max="31" width="19.28515625" bestFit="1" customWidth="1"/>
    <col min="32" max="32" width="15.140625" bestFit="1" customWidth="1"/>
    <col min="33" max="33" width="7.140625" bestFit="1" customWidth="1"/>
    <col min="34" max="34" width="6" bestFit="1" customWidth="1"/>
    <col min="35" max="35" width="7.7109375" bestFit="1" customWidth="1"/>
    <col min="36" max="36" width="12" bestFit="1" customWidth="1"/>
    <col min="37" max="37" width="18.28515625" bestFit="1" customWidth="1"/>
    <col min="38" max="38" width="11.28515625" bestFit="1" customWidth="1"/>
  </cols>
  <sheetData>
    <row r="2" spans="1:7" x14ac:dyDescent="0.25">
      <c r="A2" s="2" t="s">
        <v>29</v>
      </c>
      <c r="B2" s="2" t="s">
        <v>9</v>
      </c>
    </row>
    <row r="3" spans="1:7" x14ac:dyDescent="0.25">
      <c r="A3" s="2" t="s">
        <v>6</v>
      </c>
      <c r="B3" t="s">
        <v>36</v>
      </c>
      <c r="C3" t="s">
        <v>35</v>
      </c>
      <c r="D3" t="s">
        <v>37</v>
      </c>
      <c r="E3" t="s">
        <v>38</v>
      </c>
      <c r="F3" t="s">
        <v>39</v>
      </c>
      <c r="G3" t="s">
        <v>7</v>
      </c>
    </row>
    <row r="4" spans="1:7" x14ac:dyDescent="0.25">
      <c r="A4" s="4" t="s">
        <v>12</v>
      </c>
      <c r="B4" s="11">
        <v>9</v>
      </c>
      <c r="C4" s="11">
        <v>12</v>
      </c>
      <c r="D4" s="11">
        <v>24</v>
      </c>
      <c r="E4" s="11">
        <v>13</v>
      </c>
      <c r="F4" s="11">
        <v>5</v>
      </c>
      <c r="G4" s="11">
        <v>63</v>
      </c>
    </row>
    <row r="5" spans="1:7" x14ac:dyDescent="0.25">
      <c r="A5" s="4" t="s">
        <v>10</v>
      </c>
      <c r="B5" s="11">
        <v>22</v>
      </c>
      <c r="C5" s="11">
        <v>31</v>
      </c>
      <c r="D5" s="11">
        <v>40</v>
      </c>
      <c r="E5" s="11">
        <v>29</v>
      </c>
      <c r="F5" s="11">
        <v>11</v>
      </c>
      <c r="G5" s="11">
        <v>133</v>
      </c>
    </row>
    <row r="6" spans="1:7" x14ac:dyDescent="0.25">
      <c r="A6" s="4" t="s">
        <v>14</v>
      </c>
      <c r="B6" s="11">
        <v>11</v>
      </c>
      <c r="C6" s="11">
        <v>17</v>
      </c>
      <c r="D6" s="11">
        <v>24</v>
      </c>
      <c r="E6" s="11">
        <v>7</v>
      </c>
      <c r="F6" s="11">
        <v>4</v>
      </c>
      <c r="G6" s="11">
        <v>63</v>
      </c>
    </row>
    <row r="7" spans="1:7" x14ac:dyDescent="0.25">
      <c r="A7" s="4" t="s">
        <v>15</v>
      </c>
      <c r="B7" s="11">
        <v>8</v>
      </c>
      <c r="C7" s="11">
        <v>9</v>
      </c>
      <c r="D7" s="11">
        <v>32</v>
      </c>
      <c r="E7" s="11">
        <v>19</v>
      </c>
      <c r="F7" s="11">
        <v>6</v>
      </c>
      <c r="G7" s="11">
        <v>74</v>
      </c>
    </row>
    <row r="8" spans="1:7" x14ac:dyDescent="0.25">
      <c r="A8" s="4" t="s">
        <v>11</v>
      </c>
      <c r="B8" s="11">
        <v>5</v>
      </c>
      <c r="C8" s="11">
        <v>10</v>
      </c>
      <c r="D8" s="11">
        <v>41</v>
      </c>
      <c r="E8" s="11">
        <v>5</v>
      </c>
      <c r="F8" s="11">
        <v>6</v>
      </c>
      <c r="G8" s="11">
        <v>67</v>
      </c>
    </row>
    <row r="9" spans="1:7" x14ac:dyDescent="0.25">
      <c r="A9" s="4" t="s">
        <v>13</v>
      </c>
      <c r="B9" s="11">
        <v>3</v>
      </c>
      <c r="C9" s="11">
        <v>14</v>
      </c>
      <c r="D9" s="11">
        <v>33</v>
      </c>
      <c r="E9" s="11">
        <v>22</v>
      </c>
      <c r="F9" s="11">
        <v>6</v>
      </c>
      <c r="G9" s="11">
        <v>78</v>
      </c>
    </row>
    <row r="10" spans="1:7" x14ac:dyDescent="0.25">
      <c r="A10" s="4" t="s">
        <v>7</v>
      </c>
      <c r="B10" s="11">
        <v>58</v>
      </c>
      <c r="C10" s="11">
        <v>93</v>
      </c>
      <c r="D10" s="11">
        <v>194</v>
      </c>
      <c r="E10" s="11">
        <v>95</v>
      </c>
      <c r="F10" s="11">
        <v>38</v>
      </c>
      <c r="G10" s="11">
        <v>478</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F13B9-9708-492F-9462-1508259A8622}">
  <dimension ref="A1:B6"/>
  <sheetViews>
    <sheetView workbookViewId="0">
      <selection activeCell="I3" sqref="I3"/>
    </sheetView>
  </sheetViews>
  <sheetFormatPr defaultRowHeight="15" x14ac:dyDescent="0.25"/>
  <cols>
    <col min="1" max="1" width="13.140625" bestFit="1" customWidth="1"/>
    <col min="2" max="2" width="15.5703125" bestFit="1" customWidth="1"/>
  </cols>
  <sheetData>
    <row r="1" spans="1:2" x14ac:dyDescent="0.25">
      <c r="A1" s="2" t="s">
        <v>6</v>
      </c>
      <c r="B1" t="s">
        <v>22</v>
      </c>
    </row>
    <row r="2" spans="1:2" x14ac:dyDescent="0.25">
      <c r="A2" s="3" t="s">
        <v>30</v>
      </c>
      <c r="B2" s="11">
        <v>742849</v>
      </c>
    </row>
    <row r="3" spans="1:2" x14ac:dyDescent="0.25">
      <c r="A3" s="3" t="s">
        <v>31</v>
      </c>
      <c r="B3" s="11">
        <v>892713</v>
      </c>
    </row>
    <row r="4" spans="1:2" x14ac:dyDescent="0.25">
      <c r="A4" s="3" t="s">
        <v>32</v>
      </c>
      <c r="B4" s="11">
        <v>796700</v>
      </c>
    </row>
    <row r="5" spans="1:2" x14ac:dyDescent="0.25">
      <c r="A5" s="3" t="s">
        <v>33</v>
      </c>
      <c r="B5" s="11">
        <v>834649</v>
      </c>
    </row>
    <row r="6" spans="1:2" x14ac:dyDescent="0.25">
      <c r="A6" s="3" t="s">
        <v>7</v>
      </c>
      <c r="B6" s="11">
        <v>3266911</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55E9E3-5CDC-48B2-B788-C4F5259C6276}">
  <dimension ref="A1:A14"/>
  <sheetViews>
    <sheetView showGridLines="0" workbookViewId="0">
      <selection activeCell="G18" sqref="G18"/>
    </sheetView>
  </sheetViews>
  <sheetFormatPr defaultRowHeight="15" x14ac:dyDescent="0.25"/>
  <sheetData>
    <row r="1" spans="1:1" s="23" customFormat="1" ht="18.75" x14ac:dyDescent="0.3">
      <c r="A1" s="23" t="s">
        <v>45</v>
      </c>
    </row>
    <row r="2" spans="1:1" s="23" customFormat="1" ht="18.75" x14ac:dyDescent="0.3">
      <c r="A2" s="23" t="s">
        <v>46</v>
      </c>
    </row>
    <row r="3" spans="1:1" s="23" customFormat="1" ht="18.75" x14ac:dyDescent="0.3">
      <c r="A3" s="23" t="s">
        <v>47</v>
      </c>
    </row>
    <row r="4" spans="1:1" s="23" customFormat="1" ht="18.75" x14ac:dyDescent="0.3">
      <c r="A4" s="23" t="s">
        <v>55</v>
      </c>
    </row>
    <row r="5" spans="1:1" s="23" customFormat="1" ht="18.75" x14ac:dyDescent="0.3">
      <c r="A5" s="23" t="s">
        <v>48</v>
      </c>
    </row>
    <row r="6" spans="1:1" s="23" customFormat="1" ht="18.75" x14ac:dyDescent="0.3">
      <c r="A6" s="23" t="s">
        <v>49</v>
      </c>
    </row>
    <row r="7" spans="1:1" s="23" customFormat="1" ht="18.75" x14ac:dyDescent="0.3">
      <c r="A7" s="23" t="s">
        <v>56</v>
      </c>
    </row>
    <row r="8" spans="1:1" s="23" customFormat="1" ht="18.75" x14ac:dyDescent="0.3">
      <c r="A8" s="23" t="s">
        <v>50</v>
      </c>
    </row>
    <row r="9" spans="1:1" s="23" customFormat="1" ht="18.75" x14ac:dyDescent="0.3">
      <c r="A9" s="23" t="s">
        <v>51</v>
      </c>
    </row>
    <row r="10" spans="1:1" s="23" customFormat="1" ht="18.75" x14ac:dyDescent="0.3">
      <c r="A10" s="23" t="s">
        <v>52</v>
      </c>
    </row>
    <row r="11" spans="1:1" s="23" customFormat="1" ht="18.75" x14ac:dyDescent="0.3">
      <c r="A11" s="23" t="s">
        <v>53</v>
      </c>
    </row>
    <row r="12" spans="1:1" s="23" customFormat="1" ht="18.75" x14ac:dyDescent="0.3">
      <c r="A12" s="23" t="s">
        <v>54</v>
      </c>
    </row>
    <row r="13" spans="1:1" s="23" customFormat="1" ht="18.75" x14ac:dyDescent="0.3">
      <c r="A13" s="23" t="s">
        <v>57</v>
      </c>
    </row>
    <row r="14" spans="1:1" s="23" customFormat="1" ht="18.75" x14ac:dyDescent="0.3">
      <c r="A14" s="23" t="s">
        <v>58</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1F5E33-F1DE-411B-A38F-6E6A41A00761}">
  <dimension ref="A3:B8"/>
  <sheetViews>
    <sheetView workbookViewId="0">
      <selection activeCell="E22" sqref="E22"/>
    </sheetView>
  </sheetViews>
  <sheetFormatPr defaultRowHeight="15" x14ac:dyDescent="0.25"/>
  <cols>
    <col min="1" max="1" width="13.140625" bestFit="1" customWidth="1"/>
    <col min="2" max="2" width="12.5703125" bestFit="1" customWidth="1"/>
    <col min="3" max="3" width="9" bestFit="1" customWidth="1"/>
    <col min="4" max="4" width="11" bestFit="1" customWidth="1"/>
    <col min="5" max="5" width="15.5703125" bestFit="1" customWidth="1"/>
    <col min="6" max="6" width="13.140625" bestFit="1" customWidth="1"/>
    <col min="7" max="7" width="11.28515625" bestFit="1" customWidth="1"/>
  </cols>
  <sheetData>
    <row r="3" spans="1:2" x14ac:dyDescent="0.25">
      <c r="A3" s="2" t="s">
        <v>6</v>
      </c>
      <c r="B3" t="s">
        <v>8</v>
      </c>
    </row>
    <row r="4" spans="1:2" x14ac:dyDescent="0.25">
      <c r="A4" s="3" t="s">
        <v>30</v>
      </c>
      <c r="B4" s="8">
        <v>436768.90000000008</v>
      </c>
    </row>
    <row r="5" spans="1:2" x14ac:dyDescent="0.25">
      <c r="A5" s="3" t="s">
        <v>31</v>
      </c>
      <c r="B5" s="8">
        <v>525460.00000000023</v>
      </c>
    </row>
    <row r="6" spans="1:2" x14ac:dyDescent="0.25">
      <c r="A6" s="3" t="s">
        <v>32</v>
      </c>
      <c r="B6" s="8">
        <v>468256.29999999987</v>
      </c>
    </row>
    <row r="7" spans="1:2" x14ac:dyDescent="0.25">
      <c r="A7" s="3" t="s">
        <v>33</v>
      </c>
      <c r="B7" s="8">
        <v>494282.69999999995</v>
      </c>
    </row>
    <row r="8" spans="1:2" x14ac:dyDescent="0.25">
      <c r="A8" s="3" t="s">
        <v>7</v>
      </c>
      <c r="B8" s="8">
        <v>1924767.9000000001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6F3E3-012A-45A8-85BF-1BE63CCCA98B}">
  <dimension ref="A1"/>
  <sheetViews>
    <sheetView showGridLines="0" tabSelected="1" zoomScale="90" zoomScaleNormal="90" workbookViewId="0">
      <selection activeCell="B21" sqref="B21"/>
    </sheetView>
  </sheetViews>
  <sheetFormatPr defaultRowHeight="15" x14ac:dyDescent="0.25"/>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CB7D88-1D02-4408-84DD-458659A8B7C2}">
  <dimension ref="A1:L479"/>
  <sheetViews>
    <sheetView zoomScaleNormal="100" workbookViewId="0">
      <selection activeCell="J76" sqref="J76"/>
    </sheetView>
  </sheetViews>
  <sheetFormatPr defaultRowHeight="15" x14ac:dyDescent="0.25"/>
  <cols>
    <col min="1" max="1" width="14.7109375" bestFit="1" customWidth="1"/>
    <col min="2" max="2" width="30.5703125" bestFit="1" customWidth="1"/>
    <col min="3" max="3" width="30.5703125" customWidth="1"/>
    <col min="4" max="4" width="12.140625" style="20" customWidth="1"/>
    <col min="5" max="6" width="12.28515625" style="20" bestFit="1" customWidth="1"/>
    <col min="7" max="7" width="14" style="11" bestFit="1" customWidth="1"/>
    <col min="8" max="9" width="12.140625" customWidth="1"/>
    <col min="10" max="10" width="22.85546875" bestFit="1" customWidth="1"/>
    <col min="11" max="11" width="23" bestFit="1" customWidth="1"/>
  </cols>
  <sheetData>
    <row r="1" spans="1:12" ht="15.75" x14ac:dyDescent="0.25">
      <c r="A1" s="5" t="s">
        <v>16</v>
      </c>
      <c r="B1" s="5" t="s">
        <v>0</v>
      </c>
      <c r="C1" s="5" t="s">
        <v>40</v>
      </c>
      <c r="D1" s="18" t="s">
        <v>1</v>
      </c>
      <c r="E1" s="18" t="s">
        <v>2</v>
      </c>
      <c r="F1" s="18" t="s">
        <v>3</v>
      </c>
      <c r="G1" s="21" t="s">
        <v>4</v>
      </c>
      <c r="H1" s="5" t="s">
        <v>5</v>
      </c>
      <c r="I1" s="5" t="s">
        <v>28</v>
      </c>
      <c r="J1" s="5" t="s">
        <v>34</v>
      </c>
      <c r="K1" s="5" t="s">
        <v>23</v>
      </c>
      <c r="L1" s="16"/>
    </row>
    <row r="2" spans="1:12" ht="15.75" x14ac:dyDescent="0.25">
      <c r="A2" s="1" t="s">
        <v>21</v>
      </c>
      <c r="B2" s="1" t="s">
        <v>12</v>
      </c>
      <c r="C2" s="15" t="s">
        <v>41</v>
      </c>
      <c r="D2" s="19">
        <v>3165</v>
      </c>
      <c r="E2" s="19">
        <v>15825</v>
      </c>
      <c r="F2" s="19">
        <v>6963</v>
      </c>
      <c r="G2" s="20">
        <v>8862</v>
      </c>
      <c r="H2" s="9">
        <v>43831</v>
      </c>
      <c r="I2" s="14" t="s">
        <v>26</v>
      </c>
      <c r="J2" s="14" t="s">
        <v>35</v>
      </c>
      <c r="K2" s="14" t="s">
        <v>24</v>
      </c>
    </row>
    <row r="3" spans="1:12" ht="15.75" x14ac:dyDescent="0.25">
      <c r="A3" s="1" t="s">
        <v>21</v>
      </c>
      <c r="B3" s="1" t="s">
        <v>10</v>
      </c>
      <c r="C3" s="15" t="s">
        <v>42</v>
      </c>
      <c r="D3" s="19">
        <v>1372</v>
      </c>
      <c r="E3" s="19">
        <v>6860</v>
      </c>
      <c r="F3" s="19">
        <v>2744</v>
      </c>
      <c r="G3" s="20">
        <v>4116</v>
      </c>
      <c r="H3" s="9">
        <v>43831</v>
      </c>
      <c r="I3" s="14" t="s">
        <v>26</v>
      </c>
      <c r="J3" s="14" t="s">
        <v>36</v>
      </c>
      <c r="K3" s="14" t="s">
        <v>24</v>
      </c>
      <c r="L3" s="17"/>
    </row>
    <row r="4" spans="1:12" ht="15.75" x14ac:dyDescent="0.25">
      <c r="A4" s="1" t="s">
        <v>21</v>
      </c>
      <c r="B4" s="1" t="s">
        <v>10</v>
      </c>
      <c r="C4" s="15" t="s">
        <v>43</v>
      </c>
      <c r="D4" s="19">
        <v>807</v>
      </c>
      <c r="E4" s="19">
        <v>4035</v>
      </c>
      <c r="F4" s="19">
        <v>1614</v>
      </c>
      <c r="G4" s="20">
        <v>2421</v>
      </c>
      <c r="H4" s="9">
        <v>43831</v>
      </c>
      <c r="I4" s="14" t="s">
        <v>26</v>
      </c>
      <c r="J4" s="14" t="s">
        <v>37</v>
      </c>
      <c r="K4" s="14" t="s">
        <v>24</v>
      </c>
    </row>
    <row r="5" spans="1:12" ht="15.75" x14ac:dyDescent="0.25">
      <c r="A5" s="1" t="s">
        <v>21</v>
      </c>
      <c r="B5" s="1" t="s">
        <v>14</v>
      </c>
      <c r="C5" s="15" t="s">
        <v>43</v>
      </c>
      <c r="D5" s="19">
        <v>1321</v>
      </c>
      <c r="E5" s="19">
        <v>5284</v>
      </c>
      <c r="F5" s="19">
        <v>1981.5</v>
      </c>
      <c r="G5" s="20">
        <v>3302.5</v>
      </c>
      <c r="H5" s="9">
        <v>43831</v>
      </c>
      <c r="I5" s="14" t="s">
        <v>26</v>
      </c>
      <c r="J5" s="14" t="s">
        <v>35</v>
      </c>
      <c r="K5" s="14" t="s">
        <v>25</v>
      </c>
    </row>
    <row r="6" spans="1:12" ht="15.75" x14ac:dyDescent="0.25">
      <c r="A6" s="1" t="s">
        <v>21</v>
      </c>
      <c r="B6" s="1" t="s">
        <v>15</v>
      </c>
      <c r="C6" s="15" t="s">
        <v>42</v>
      </c>
      <c r="D6" s="19">
        <v>2479</v>
      </c>
      <c r="E6" s="19">
        <v>7437</v>
      </c>
      <c r="F6" s="19">
        <v>3098.75</v>
      </c>
      <c r="G6" s="20">
        <v>4338.25</v>
      </c>
      <c r="H6" s="9">
        <v>43831</v>
      </c>
      <c r="I6" s="14" t="s">
        <v>26</v>
      </c>
      <c r="J6" s="14" t="s">
        <v>37</v>
      </c>
      <c r="K6" s="14" t="s">
        <v>24</v>
      </c>
    </row>
    <row r="7" spans="1:12" ht="15.75" x14ac:dyDescent="0.25">
      <c r="A7" s="1" t="s">
        <v>21</v>
      </c>
      <c r="B7" s="1" t="s">
        <v>11</v>
      </c>
      <c r="C7" s="15" t="s">
        <v>42</v>
      </c>
      <c r="D7" s="19">
        <v>766</v>
      </c>
      <c r="E7" s="19">
        <v>766</v>
      </c>
      <c r="F7" s="19">
        <v>153.19999999999999</v>
      </c>
      <c r="G7" s="20">
        <v>612.79999999999995</v>
      </c>
      <c r="H7" s="9">
        <v>43831</v>
      </c>
      <c r="I7" s="14" t="s">
        <v>26</v>
      </c>
      <c r="J7" s="14" t="s">
        <v>35</v>
      </c>
      <c r="K7" s="14" t="s">
        <v>25</v>
      </c>
    </row>
    <row r="8" spans="1:12" ht="15.75" x14ac:dyDescent="0.25">
      <c r="A8" s="1" t="s">
        <v>21</v>
      </c>
      <c r="B8" s="1" t="s">
        <v>13</v>
      </c>
      <c r="C8" s="15" t="s">
        <v>43</v>
      </c>
      <c r="D8" s="19">
        <v>681</v>
      </c>
      <c r="E8" s="19">
        <v>4086</v>
      </c>
      <c r="F8" s="19">
        <v>1872.75</v>
      </c>
      <c r="G8" s="20">
        <v>2213.25</v>
      </c>
      <c r="H8" s="9">
        <v>43831</v>
      </c>
      <c r="I8" s="14" t="s">
        <v>27</v>
      </c>
      <c r="J8" s="14" t="s">
        <v>37</v>
      </c>
      <c r="K8" s="14" t="s">
        <v>24</v>
      </c>
    </row>
    <row r="9" spans="1:12" ht="15.75" x14ac:dyDescent="0.25">
      <c r="A9" s="1" t="s">
        <v>21</v>
      </c>
      <c r="B9" s="1" t="s">
        <v>12</v>
      </c>
      <c r="C9" s="15" t="s">
        <v>43</v>
      </c>
      <c r="D9" s="19">
        <v>1350</v>
      </c>
      <c r="E9" s="19">
        <v>6750</v>
      </c>
      <c r="F9" s="19">
        <v>2970</v>
      </c>
      <c r="G9" s="20">
        <v>3780</v>
      </c>
      <c r="H9" s="9">
        <v>43862</v>
      </c>
      <c r="I9" s="14" t="s">
        <v>26</v>
      </c>
      <c r="J9" s="14" t="s">
        <v>37</v>
      </c>
      <c r="K9" s="14" t="s">
        <v>24</v>
      </c>
    </row>
    <row r="10" spans="1:12" ht="15.75" x14ac:dyDescent="0.25">
      <c r="A10" s="1" t="s">
        <v>21</v>
      </c>
      <c r="B10" s="1" t="s">
        <v>10</v>
      </c>
      <c r="C10" s="15" t="s">
        <v>43</v>
      </c>
      <c r="D10" s="19">
        <v>2708</v>
      </c>
      <c r="E10" s="19">
        <v>13540</v>
      </c>
      <c r="F10" s="19">
        <v>5416</v>
      </c>
      <c r="G10" s="20">
        <v>8124</v>
      </c>
      <c r="H10" s="9">
        <v>43862</v>
      </c>
      <c r="I10" s="14" t="s">
        <v>27</v>
      </c>
      <c r="J10" s="14" t="s">
        <v>38</v>
      </c>
      <c r="K10" s="14" t="s">
        <v>24</v>
      </c>
    </row>
    <row r="11" spans="1:12" ht="15.75" x14ac:dyDescent="0.25">
      <c r="A11" s="1" t="s">
        <v>21</v>
      </c>
      <c r="B11" s="1" t="s">
        <v>10</v>
      </c>
      <c r="C11" s="15" t="s">
        <v>41</v>
      </c>
      <c r="D11" s="19">
        <v>278</v>
      </c>
      <c r="E11" s="19">
        <v>1390</v>
      </c>
      <c r="F11" s="19">
        <v>556</v>
      </c>
      <c r="G11" s="20">
        <v>834</v>
      </c>
      <c r="H11" s="9">
        <v>43862</v>
      </c>
      <c r="I11" s="14" t="s">
        <v>26</v>
      </c>
      <c r="J11" s="14" t="s">
        <v>39</v>
      </c>
      <c r="K11" s="14" t="s">
        <v>24</v>
      </c>
    </row>
    <row r="12" spans="1:12" ht="15.75" x14ac:dyDescent="0.25">
      <c r="A12" s="1" t="s">
        <v>21</v>
      </c>
      <c r="B12" s="1" t="s">
        <v>14</v>
      </c>
      <c r="C12" s="15" t="s">
        <v>42</v>
      </c>
      <c r="D12" s="19">
        <v>1116</v>
      </c>
      <c r="E12" s="19">
        <v>4464</v>
      </c>
      <c r="F12" s="19">
        <v>1674</v>
      </c>
      <c r="G12" s="20">
        <v>2790</v>
      </c>
      <c r="H12" s="9">
        <v>43862</v>
      </c>
      <c r="I12" s="14" t="s">
        <v>27</v>
      </c>
      <c r="J12" s="14" t="s">
        <v>37</v>
      </c>
      <c r="K12" s="14" t="s">
        <v>24</v>
      </c>
    </row>
    <row r="13" spans="1:12" ht="15.75" x14ac:dyDescent="0.25">
      <c r="A13" s="1" t="s">
        <v>21</v>
      </c>
      <c r="B13" s="1" t="s">
        <v>15</v>
      </c>
      <c r="C13" s="15" t="s">
        <v>41</v>
      </c>
      <c r="D13" s="19">
        <v>2659</v>
      </c>
      <c r="E13" s="19">
        <v>7977</v>
      </c>
      <c r="F13" s="19">
        <v>3323.75</v>
      </c>
      <c r="G13" s="20">
        <v>4653.25</v>
      </c>
      <c r="H13" s="9">
        <v>43862</v>
      </c>
      <c r="I13" s="14" t="s">
        <v>26</v>
      </c>
      <c r="J13" s="14" t="s">
        <v>39</v>
      </c>
      <c r="K13" s="14" t="s">
        <v>24</v>
      </c>
    </row>
    <row r="14" spans="1:12" ht="15.75" x14ac:dyDescent="0.25">
      <c r="A14" s="1" t="s">
        <v>21</v>
      </c>
      <c r="B14" s="1" t="s">
        <v>11</v>
      </c>
      <c r="C14" s="15" t="s">
        <v>42</v>
      </c>
      <c r="D14" s="19">
        <v>1958</v>
      </c>
      <c r="E14" s="19">
        <v>1958</v>
      </c>
      <c r="F14" s="19">
        <v>391.6</v>
      </c>
      <c r="G14" s="20">
        <v>1566.4</v>
      </c>
      <c r="H14" s="9">
        <v>43862</v>
      </c>
      <c r="I14" s="14" t="s">
        <v>26</v>
      </c>
      <c r="J14" s="14" t="s">
        <v>37</v>
      </c>
      <c r="K14" s="14" t="s">
        <v>24</v>
      </c>
    </row>
    <row r="15" spans="1:12" ht="15.75" x14ac:dyDescent="0.25">
      <c r="A15" s="1" t="s">
        <v>21</v>
      </c>
      <c r="B15" s="1" t="s">
        <v>13</v>
      </c>
      <c r="C15" s="15" t="s">
        <v>41</v>
      </c>
      <c r="D15" s="19">
        <v>807</v>
      </c>
      <c r="E15" s="19">
        <v>4842</v>
      </c>
      <c r="F15" s="19">
        <v>2219.25</v>
      </c>
      <c r="G15" s="20">
        <v>2622.75</v>
      </c>
      <c r="H15" s="9">
        <v>43862</v>
      </c>
      <c r="I15" s="14" t="s">
        <v>26</v>
      </c>
      <c r="J15" s="14" t="s">
        <v>37</v>
      </c>
      <c r="K15" s="14" t="s">
        <v>24</v>
      </c>
    </row>
    <row r="16" spans="1:12" ht="15.75" x14ac:dyDescent="0.25">
      <c r="A16" s="1" t="s">
        <v>21</v>
      </c>
      <c r="B16" s="1" t="s">
        <v>12</v>
      </c>
      <c r="C16" s="15" t="s">
        <v>42</v>
      </c>
      <c r="D16" s="19">
        <v>259</v>
      </c>
      <c r="E16" s="19">
        <v>1295</v>
      </c>
      <c r="F16" s="19">
        <v>569.79999999999995</v>
      </c>
      <c r="G16" s="20">
        <v>725.2</v>
      </c>
      <c r="H16" s="9">
        <v>43891</v>
      </c>
      <c r="I16" s="14" t="s">
        <v>26</v>
      </c>
      <c r="J16" s="14" t="s">
        <v>38</v>
      </c>
      <c r="K16" s="14" t="s">
        <v>24</v>
      </c>
    </row>
    <row r="17" spans="1:11" ht="15.75" x14ac:dyDescent="0.25">
      <c r="A17" s="1" t="s">
        <v>21</v>
      </c>
      <c r="B17" s="1" t="s">
        <v>10</v>
      </c>
      <c r="C17" s="15" t="s">
        <v>43</v>
      </c>
      <c r="D17" s="19">
        <v>795</v>
      </c>
      <c r="E17" s="19">
        <v>3975</v>
      </c>
      <c r="F17" s="19">
        <v>1590</v>
      </c>
      <c r="G17" s="20">
        <v>2385</v>
      </c>
      <c r="H17" s="9">
        <v>43891</v>
      </c>
      <c r="I17" s="14" t="s">
        <v>26</v>
      </c>
      <c r="J17" s="14" t="s">
        <v>37</v>
      </c>
      <c r="K17" s="14" t="s">
        <v>24</v>
      </c>
    </row>
    <row r="18" spans="1:11" ht="15.75" x14ac:dyDescent="0.25">
      <c r="A18" s="1" t="s">
        <v>21</v>
      </c>
      <c r="B18" s="1" t="s">
        <v>10</v>
      </c>
      <c r="C18" s="15" t="s">
        <v>43</v>
      </c>
      <c r="D18" s="19">
        <v>1158</v>
      </c>
      <c r="E18" s="19">
        <v>5790</v>
      </c>
      <c r="F18" s="19">
        <v>2316</v>
      </c>
      <c r="G18" s="20">
        <v>3474</v>
      </c>
      <c r="H18" s="9">
        <v>43891</v>
      </c>
      <c r="I18" s="14" t="s">
        <v>26</v>
      </c>
      <c r="J18" s="14" t="s">
        <v>35</v>
      </c>
      <c r="K18" s="14" t="s">
        <v>24</v>
      </c>
    </row>
    <row r="19" spans="1:11" ht="15.75" x14ac:dyDescent="0.25">
      <c r="A19" s="1" t="s">
        <v>21</v>
      </c>
      <c r="B19" s="1" t="s">
        <v>14</v>
      </c>
      <c r="C19" s="15" t="s">
        <v>41</v>
      </c>
      <c r="D19" s="19">
        <v>792</v>
      </c>
      <c r="E19" s="19">
        <v>3168</v>
      </c>
      <c r="F19" s="19">
        <v>1188</v>
      </c>
      <c r="G19" s="20">
        <v>1980</v>
      </c>
      <c r="H19" s="9">
        <v>43891</v>
      </c>
      <c r="I19" s="14" t="s">
        <v>26</v>
      </c>
      <c r="J19" s="14" t="s">
        <v>38</v>
      </c>
      <c r="K19" s="14" t="s">
        <v>24</v>
      </c>
    </row>
    <row r="20" spans="1:11" ht="15.75" x14ac:dyDescent="0.25">
      <c r="A20" s="1" t="s">
        <v>21</v>
      </c>
      <c r="B20" s="1" t="s">
        <v>15</v>
      </c>
      <c r="C20" s="15" t="s">
        <v>43</v>
      </c>
      <c r="D20" s="19">
        <v>263</v>
      </c>
      <c r="E20" s="19">
        <v>789</v>
      </c>
      <c r="F20" s="19">
        <v>328.75</v>
      </c>
      <c r="G20" s="20">
        <v>460.25</v>
      </c>
      <c r="H20" s="9">
        <v>43891</v>
      </c>
      <c r="I20" s="14" t="s">
        <v>26</v>
      </c>
      <c r="J20" s="14" t="s">
        <v>38</v>
      </c>
      <c r="K20" s="14" t="s">
        <v>25</v>
      </c>
    </row>
    <row r="21" spans="1:11" ht="15.75" x14ac:dyDescent="0.25">
      <c r="A21" s="1" t="s">
        <v>21</v>
      </c>
      <c r="B21" s="1" t="s">
        <v>11</v>
      </c>
      <c r="C21" s="15" t="s">
        <v>42</v>
      </c>
      <c r="D21" s="19">
        <v>921</v>
      </c>
      <c r="E21" s="19">
        <v>921</v>
      </c>
      <c r="F21" s="19">
        <v>184.2</v>
      </c>
      <c r="G21" s="20">
        <v>736.8</v>
      </c>
      <c r="H21" s="9">
        <v>43891</v>
      </c>
      <c r="I21" s="14" t="s">
        <v>26</v>
      </c>
      <c r="J21" s="14" t="s">
        <v>37</v>
      </c>
      <c r="K21" s="14" t="s">
        <v>25</v>
      </c>
    </row>
    <row r="22" spans="1:11" ht="15.75" x14ac:dyDescent="0.25">
      <c r="A22" s="1" t="s">
        <v>21</v>
      </c>
      <c r="B22" s="1" t="s">
        <v>13</v>
      </c>
      <c r="C22" s="15" t="s">
        <v>43</v>
      </c>
      <c r="D22" s="19">
        <v>2161</v>
      </c>
      <c r="E22" s="19">
        <v>12966</v>
      </c>
      <c r="F22" s="19">
        <v>5942.75</v>
      </c>
      <c r="G22" s="20">
        <v>7023.25</v>
      </c>
      <c r="H22" s="9">
        <v>43891</v>
      </c>
      <c r="I22" s="14" t="s">
        <v>26</v>
      </c>
      <c r="J22" s="14" t="s">
        <v>37</v>
      </c>
      <c r="K22" s="14" t="s">
        <v>24</v>
      </c>
    </row>
    <row r="23" spans="1:11" ht="15.75" x14ac:dyDescent="0.25">
      <c r="A23" s="1" t="s">
        <v>21</v>
      </c>
      <c r="B23" s="1" t="s">
        <v>12</v>
      </c>
      <c r="C23" s="15" t="s">
        <v>42</v>
      </c>
      <c r="D23" s="19">
        <v>4220</v>
      </c>
      <c r="E23" s="19">
        <v>21100</v>
      </c>
      <c r="F23" s="19">
        <v>9284</v>
      </c>
      <c r="G23" s="20">
        <v>11816</v>
      </c>
      <c r="H23" s="9">
        <v>43922</v>
      </c>
      <c r="I23" s="14" t="s">
        <v>26</v>
      </c>
      <c r="J23" s="14" t="s">
        <v>39</v>
      </c>
      <c r="K23" s="14" t="s">
        <v>24</v>
      </c>
    </row>
    <row r="24" spans="1:11" ht="15.75" x14ac:dyDescent="0.25">
      <c r="A24" s="1" t="s">
        <v>21</v>
      </c>
      <c r="B24" s="1" t="s">
        <v>10</v>
      </c>
      <c r="C24" s="15" t="s">
        <v>41</v>
      </c>
      <c r="D24" s="19">
        <v>1415</v>
      </c>
      <c r="E24" s="19">
        <v>7075</v>
      </c>
      <c r="F24" s="19">
        <v>2830</v>
      </c>
      <c r="G24" s="20">
        <v>4245</v>
      </c>
      <c r="H24" s="9">
        <v>43922</v>
      </c>
      <c r="I24" s="14" t="s">
        <v>26</v>
      </c>
      <c r="J24" s="14" t="s">
        <v>38</v>
      </c>
      <c r="K24" s="14" t="s">
        <v>24</v>
      </c>
    </row>
    <row r="25" spans="1:11" ht="15.75" x14ac:dyDescent="0.25">
      <c r="A25" s="1" t="s">
        <v>21</v>
      </c>
      <c r="B25" s="1" t="s">
        <v>10</v>
      </c>
      <c r="C25" s="15" t="s">
        <v>43</v>
      </c>
      <c r="D25" s="19">
        <v>1259</v>
      </c>
      <c r="E25" s="19">
        <v>6295</v>
      </c>
      <c r="F25" s="19">
        <v>2518</v>
      </c>
      <c r="G25" s="20">
        <v>3777</v>
      </c>
      <c r="H25" s="9">
        <v>43922</v>
      </c>
      <c r="I25" s="14" t="s">
        <v>26</v>
      </c>
      <c r="J25" s="14" t="s">
        <v>36</v>
      </c>
      <c r="K25" s="14" t="s">
        <v>24</v>
      </c>
    </row>
    <row r="26" spans="1:11" ht="15.75" x14ac:dyDescent="0.25">
      <c r="A26" s="1" t="s">
        <v>21</v>
      </c>
      <c r="B26" s="1" t="s">
        <v>14</v>
      </c>
      <c r="C26" s="15" t="s">
        <v>41</v>
      </c>
      <c r="D26" s="19">
        <v>2580</v>
      </c>
      <c r="E26" s="19">
        <v>10320</v>
      </c>
      <c r="F26" s="19">
        <v>3870</v>
      </c>
      <c r="G26" s="20">
        <v>6450</v>
      </c>
      <c r="H26" s="9">
        <v>43922</v>
      </c>
      <c r="I26" s="14" t="s">
        <v>27</v>
      </c>
      <c r="J26" s="14" t="s">
        <v>37</v>
      </c>
      <c r="K26" s="14" t="s">
        <v>24</v>
      </c>
    </row>
    <row r="27" spans="1:11" ht="15.75" x14ac:dyDescent="0.25">
      <c r="A27" s="1" t="s">
        <v>21</v>
      </c>
      <c r="B27" s="1" t="s">
        <v>15</v>
      </c>
      <c r="C27" s="15" t="s">
        <v>41</v>
      </c>
      <c r="D27" s="19">
        <v>2838</v>
      </c>
      <c r="E27" s="19">
        <v>8514</v>
      </c>
      <c r="F27" s="19">
        <v>3547.5</v>
      </c>
      <c r="G27" s="20">
        <v>4966.5</v>
      </c>
      <c r="H27" s="9">
        <v>43922</v>
      </c>
      <c r="I27" s="14" t="s">
        <v>26</v>
      </c>
      <c r="J27" s="14" t="s">
        <v>37</v>
      </c>
      <c r="K27" s="14" t="s">
        <v>24</v>
      </c>
    </row>
    <row r="28" spans="1:11" ht="15.75" x14ac:dyDescent="0.25">
      <c r="A28" s="1" t="s">
        <v>21</v>
      </c>
      <c r="B28" s="1" t="s">
        <v>11</v>
      </c>
      <c r="C28" s="15" t="s">
        <v>41</v>
      </c>
      <c r="D28" s="19">
        <v>1199</v>
      </c>
      <c r="E28" s="19">
        <v>1199</v>
      </c>
      <c r="F28" s="19">
        <v>239.8</v>
      </c>
      <c r="G28" s="20">
        <v>959.2</v>
      </c>
      <c r="H28" s="9">
        <v>43922</v>
      </c>
      <c r="I28" s="14" t="s">
        <v>26</v>
      </c>
      <c r="J28" s="14" t="s">
        <v>37</v>
      </c>
      <c r="K28" s="14" t="s">
        <v>24</v>
      </c>
    </row>
    <row r="29" spans="1:11" ht="15.75" x14ac:dyDescent="0.25">
      <c r="A29" s="1" t="s">
        <v>21</v>
      </c>
      <c r="B29" s="1" t="s">
        <v>13</v>
      </c>
      <c r="C29" s="15" t="s">
        <v>43</v>
      </c>
      <c r="D29" s="19">
        <v>510</v>
      </c>
      <c r="E29" s="19">
        <v>3060</v>
      </c>
      <c r="F29" s="19">
        <v>1402.5</v>
      </c>
      <c r="G29" s="20">
        <v>1657.5</v>
      </c>
      <c r="H29" s="9">
        <v>43922</v>
      </c>
      <c r="I29" s="14" t="s">
        <v>26</v>
      </c>
      <c r="J29" s="14" t="s">
        <v>35</v>
      </c>
      <c r="K29" s="14" t="s">
        <v>24</v>
      </c>
    </row>
    <row r="30" spans="1:11" ht="15.75" x14ac:dyDescent="0.25">
      <c r="A30" s="1" t="s">
        <v>21</v>
      </c>
      <c r="B30" s="1" t="s">
        <v>12</v>
      </c>
      <c r="C30" s="15" t="s">
        <v>43</v>
      </c>
      <c r="D30" s="19">
        <v>2276</v>
      </c>
      <c r="E30" s="19">
        <v>11380</v>
      </c>
      <c r="F30" s="19">
        <v>5007.2</v>
      </c>
      <c r="G30" s="20">
        <v>6372.8</v>
      </c>
      <c r="H30" s="9">
        <v>43952</v>
      </c>
      <c r="I30" s="14" t="s">
        <v>26</v>
      </c>
      <c r="J30" s="14" t="s">
        <v>35</v>
      </c>
      <c r="K30" s="14" t="s">
        <v>24</v>
      </c>
    </row>
    <row r="31" spans="1:11" ht="15.75" x14ac:dyDescent="0.25">
      <c r="A31" s="1" t="s">
        <v>21</v>
      </c>
      <c r="B31" s="1" t="s">
        <v>10</v>
      </c>
      <c r="C31" s="15" t="s">
        <v>42</v>
      </c>
      <c r="D31" s="19">
        <v>1728</v>
      </c>
      <c r="E31" s="19">
        <v>8640</v>
      </c>
      <c r="F31" s="19">
        <v>3456</v>
      </c>
      <c r="G31" s="20">
        <v>5184</v>
      </c>
      <c r="H31" s="9">
        <v>43952</v>
      </c>
      <c r="I31" s="14" t="s">
        <v>26</v>
      </c>
      <c r="J31" s="14" t="s">
        <v>38</v>
      </c>
      <c r="K31" s="14" t="s">
        <v>24</v>
      </c>
    </row>
    <row r="32" spans="1:11" ht="15.75" x14ac:dyDescent="0.25">
      <c r="A32" s="1" t="s">
        <v>21</v>
      </c>
      <c r="B32" s="1" t="s">
        <v>10</v>
      </c>
      <c r="C32" s="15" t="s">
        <v>43</v>
      </c>
      <c r="D32" s="19">
        <v>1095</v>
      </c>
      <c r="E32" s="19">
        <v>5475</v>
      </c>
      <c r="F32" s="19">
        <v>2190</v>
      </c>
      <c r="G32" s="20">
        <v>3285</v>
      </c>
      <c r="H32" s="9">
        <v>43952</v>
      </c>
      <c r="I32" s="14" t="s">
        <v>26</v>
      </c>
      <c r="J32" s="14" t="s">
        <v>37</v>
      </c>
      <c r="K32" s="14" t="s">
        <v>24</v>
      </c>
    </row>
    <row r="33" spans="1:11" ht="15.75" x14ac:dyDescent="0.25">
      <c r="A33" s="1" t="s">
        <v>21</v>
      </c>
      <c r="B33" s="1" t="s">
        <v>14</v>
      </c>
      <c r="C33" s="15" t="s">
        <v>42</v>
      </c>
      <c r="D33" s="19">
        <v>663</v>
      </c>
      <c r="E33" s="19">
        <v>2652</v>
      </c>
      <c r="F33" s="19">
        <v>994.5</v>
      </c>
      <c r="G33" s="20">
        <v>1657.5</v>
      </c>
      <c r="H33" s="9">
        <v>43952</v>
      </c>
      <c r="I33" s="14" t="s">
        <v>26</v>
      </c>
      <c r="J33" s="14" t="s">
        <v>35</v>
      </c>
      <c r="K33" s="14" t="s">
        <v>25</v>
      </c>
    </row>
    <row r="34" spans="1:11" ht="15.75" x14ac:dyDescent="0.25">
      <c r="A34" s="1" t="s">
        <v>21</v>
      </c>
      <c r="B34" s="1" t="s">
        <v>15</v>
      </c>
      <c r="C34" s="15" t="s">
        <v>41</v>
      </c>
      <c r="D34" s="19">
        <v>880</v>
      </c>
      <c r="E34" s="19">
        <v>2640</v>
      </c>
      <c r="F34" s="19">
        <v>1100</v>
      </c>
      <c r="G34" s="20">
        <v>1540</v>
      </c>
      <c r="H34" s="9">
        <v>43952</v>
      </c>
      <c r="I34" s="14" t="s">
        <v>26</v>
      </c>
      <c r="J34" s="14" t="s">
        <v>37</v>
      </c>
      <c r="K34" s="14" t="s">
        <v>24</v>
      </c>
    </row>
    <row r="35" spans="1:11" ht="15.75" x14ac:dyDescent="0.25">
      <c r="A35" s="1" t="s">
        <v>21</v>
      </c>
      <c r="B35" s="1" t="s">
        <v>11</v>
      </c>
      <c r="C35" s="15" t="s">
        <v>43</v>
      </c>
      <c r="D35" s="19">
        <v>1460</v>
      </c>
      <c r="E35" s="19">
        <v>1460</v>
      </c>
      <c r="F35" s="19">
        <v>292</v>
      </c>
      <c r="G35" s="20">
        <v>1168</v>
      </c>
      <c r="H35" s="9">
        <v>43952</v>
      </c>
      <c r="I35" s="14" t="s">
        <v>26</v>
      </c>
      <c r="J35" s="14" t="s">
        <v>37</v>
      </c>
      <c r="K35" s="14" t="s">
        <v>25</v>
      </c>
    </row>
    <row r="36" spans="1:11" ht="15.75" x14ac:dyDescent="0.25">
      <c r="A36" s="1" t="s">
        <v>21</v>
      </c>
      <c r="B36" s="1" t="s">
        <v>13</v>
      </c>
      <c r="C36" s="15" t="s">
        <v>43</v>
      </c>
      <c r="D36" s="19">
        <v>1530</v>
      </c>
      <c r="E36" s="19">
        <v>9180</v>
      </c>
      <c r="F36" s="19">
        <v>4207.5</v>
      </c>
      <c r="G36" s="20">
        <v>4972.5</v>
      </c>
      <c r="H36" s="9">
        <v>43952</v>
      </c>
      <c r="I36" s="14" t="s">
        <v>26</v>
      </c>
      <c r="J36" s="14" t="s">
        <v>36</v>
      </c>
      <c r="K36" s="14" t="s">
        <v>24</v>
      </c>
    </row>
    <row r="37" spans="1:11" ht="15.75" x14ac:dyDescent="0.25">
      <c r="A37" s="1" t="s">
        <v>21</v>
      </c>
      <c r="B37" s="1" t="s">
        <v>12</v>
      </c>
      <c r="C37" s="15" t="s">
        <v>41</v>
      </c>
      <c r="D37" s="19">
        <v>1366</v>
      </c>
      <c r="E37" s="19">
        <v>6830</v>
      </c>
      <c r="F37" s="19">
        <v>3005.2</v>
      </c>
      <c r="G37" s="20">
        <v>3824.8</v>
      </c>
      <c r="H37" s="9">
        <v>43983</v>
      </c>
      <c r="I37" s="14" t="s">
        <v>26</v>
      </c>
      <c r="J37" s="14" t="s">
        <v>36</v>
      </c>
      <c r="K37" s="14" t="s">
        <v>25</v>
      </c>
    </row>
    <row r="38" spans="1:11" ht="15.75" x14ac:dyDescent="0.25">
      <c r="A38" s="1" t="s">
        <v>21</v>
      </c>
      <c r="B38" s="1" t="s">
        <v>10</v>
      </c>
      <c r="C38" s="15" t="s">
        <v>42</v>
      </c>
      <c r="D38" s="19">
        <v>1570</v>
      </c>
      <c r="E38" s="19">
        <v>7850</v>
      </c>
      <c r="F38" s="19">
        <v>3140</v>
      </c>
      <c r="G38" s="20">
        <v>4710</v>
      </c>
      <c r="H38" s="9">
        <v>43983</v>
      </c>
      <c r="I38" s="14" t="s">
        <v>26</v>
      </c>
      <c r="J38" s="14" t="s">
        <v>35</v>
      </c>
      <c r="K38" s="14" t="s">
        <v>25</v>
      </c>
    </row>
    <row r="39" spans="1:11" ht="15.75" x14ac:dyDescent="0.25">
      <c r="A39" s="1" t="s">
        <v>21</v>
      </c>
      <c r="B39" s="1" t="s">
        <v>10</v>
      </c>
      <c r="C39" s="15" t="s">
        <v>43</v>
      </c>
      <c r="D39" s="19">
        <v>1366</v>
      </c>
      <c r="E39" s="19">
        <v>6830</v>
      </c>
      <c r="F39" s="19">
        <v>2732</v>
      </c>
      <c r="G39" s="20">
        <v>4098</v>
      </c>
      <c r="H39" s="9">
        <v>43983</v>
      </c>
      <c r="I39" s="14" t="s">
        <v>26</v>
      </c>
      <c r="J39" s="14" t="s">
        <v>35</v>
      </c>
      <c r="K39" s="14" t="s">
        <v>25</v>
      </c>
    </row>
    <row r="40" spans="1:11" ht="15.75" x14ac:dyDescent="0.25">
      <c r="A40" s="1" t="s">
        <v>21</v>
      </c>
      <c r="B40" s="1" t="s">
        <v>14</v>
      </c>
      <c r="C40" s="15" t="s">
        <v>43</v>
      </c>
      <c r="D40" s="19">
        <v>888</v>
      </c>
      <c r="E40" s="19">
        <v>3552</v>
      </c>
      <c r="F40" s="19">
        <v>1332</v>
      </c>
      <c r="G40" s="20">
        <v>2220</v>
      </c>
      <c r="H40" s="9">
        <v>43983</v>
      </c>
      <c r="I40" s="14" t="s">
        <v>26</v>
      </c>
      <c r="J40" s="14" t="s">
        <v>37</v>
      </c>
      <c r="K40" s="14" t="s">
        <v>24</v>
      </c>
    </row>
    <row r="41" spans="1:11" ht="15.75" x14ac:dyDescent="0.25">
      <c r="A41" s="1" t="s">
        <v>21</v>
      </c>
      <c r="B41" s="1" t="s">
        <v>15</v>
      </c>
      <c r="C41" s="15" t="s">
        <v>42</v>
      </c>
      <c r="D41" s="19">
        <v>888</v>
      </c>
      <c r="E41" s="19">
        <v>2664</v>
      </c>
      <c r="F41" s="19">
        <v>1110</v>
      </c>
      <c r="G41" s="20">
        <v>1554</v>
      </c>
      <c r="H41" s="9">
        <v>43983</v>
      </c>
      <c r="I41" s="14" t="s">
        <v>26</v>
      </c>
      <c r="J41" s="14" t="s">
        <v>38</v>
      </c>
      <c r="K41" s="14" t="s">
        <v>25</v>
      </c>
    </row>
    <row r="42" spans="1:11" ht="15.75" x14ac:dyDescent="0.25">
      <c r="A42" s="1" t="s">
        <v>21</v>
      </c>
      <c r="B42" s="1" t="s">
        <v>15</v>
      </c>
      <c r="C42" s="15" t="s">
        <v>41</v>
      </c>
      <c r="D42" s="19">
        <v>2338</v>
      </c>
      <c r="E42" s="19">
        <v>7014</v>
      </c>
      <c r="F42" s="19">
        <v>2922.5</v>
      </c>
      <c r="G42" s="20">
        <v>4091.5</v>
      </c>
      <c r="H42" s="9">
        <v>43983</v>
      </c>
      <c r="I42" s="14" t="s">
        <v>26</v>
      </c>
      <c r="J42" s="14" t="s">
        <v>38</v>
      </c>
      <c r="K42" s="14" t="s">
        <v>24</v>
      </c>
    </row>
    <row r="43" spans="1:11" ht="15.75" x14ac:dyDescent="0.25">
      <c r="A43" s="1" t="s">
        <v>21</v>
      </c>
      <c r="B43" s="1" t="s">
        <v>11</v>
      </c>
      <c r="C43" s="15" t="s">
        <v>41</v>
      </c>
      <c r="D43" s="19">
        <v>1545</v>
      </c>
      <c r="E43" s="19">
        <v>1545</v>
      </c>
      <c r="F43" s="19">
        <v>309</v>
      </c>
      <c r="G43" s="20">
        <v>1236</v>
      </c>
      <c r="H43" s="9">
        <v>43983</v>
      </c>
      <c r="I43" s="14" t="s">
        <v>26</v>
      </c>
      <c r="J43" s="14" t="s">
        <v>35</v>
      </c>
      <c r="K43" s="14" t="s">
        <v>24</v>
      </c>
    </row>
    <row r="44" spans="1:11" ht="15.75" x14ac:dyDescent="0.25">
      <c r="A44" s="1" t="s">
        <v>21</v>
      </c>
      <c r="B44" s="1" t="s">
        <v>13</v>
      </c>
      <c r="C44" s="15" t="s">
        <v>41</v>
      </c>
      <c r="D44" s="19">
        <v>1006</v>
      </c>
      <c r="E44" s="19">
        <v>6036</v>
      </c>
      <c r="F44" s="19">
        <v>2766.5</v>
      </c>
      <c r="G44" s="20">
        <v>3269.5</v>
      </c>
      <c r="H44" s="9">
        <v>43983</v>
      </c>
      <c r="I44" s="14" t="s">
        <v>26</v>
      </c>
      <c r="J44" s="14" t="s">
        <v>37</v>
      </c>
      <c r="K44" s="14" t="s">
        <v>24</v>
      </c>
    </row>
    <row r="45" spans="1:11" ht="15.75" x14ac:dyDescent="0.25">
      <c r="A45" s="1" t="s">
        <v>21</v>
      </c>
      <c r="B45" s="1" t="s">
        <v>13</v>
      </c>
      <c r="C45" s="15" t="s">
        <v>43</v>
      </c>
      <c r="D45" s="19">
        <v>1545</v>
      </c>
      <c r="E45" s="19">
        <v>9270</v>
      </c>
      <c r="F45" s="19">
        <v>4248.75</v>
      </c>
      <c r="G45" s="20">
        <v>5021.25</v>
      </c>
      <c r="H45" s="9">
        <v>43983</v>
      </c>
      <c r="I45" s="14" t="s">
        <v>26</v>
      </c>
      <c r="J45" s="14" t="s">
        <v>35</v>
      </c>
      <c r="K45" s="14" t="s">
        <v>25</v>
      </c>
    </row>
    <row r="46" spans="1:11" ht="15.75" x14ac:dyDescent="0.25">
      <c r="A46" s="1" t="s">
        <v>21</v>
      </c>
      <c r="B46" s="1" t="s">
        <v>12</v>
      </c>
      <c r="C46" s="15" t="s">
        <v>42</v>
      </c>
      <c r="D46" s="19">
        <v>1686</v>
      </c>
      <c r="E46" s="19">
        <v>8430</v>
      </c>
      <c r="F46" s="19">
        <v>3709.2</v>
      </c>
      <c r="G46" s="20">
        <v>4720.8</v>
      </c>
      <c r="H46" s="9">
        <v>44013</v>
      </c>
      <c r="I46" s="14" t="s">
        <v>26</v>
      </c>
      <c r="J46" s="14" t="s">
        <v>37</v>
      </c>
      <c r="K46" s="14" t="s">
        <v>24</v>
      </c>
    </row>
    <row r="47" spans="1:11" ht="15.75" x14ac:dyDescent="0.25">
      <c r="A47" s="1" t="s">
        <v>21</v>
      </c>
      <c r="B47" s="1" t="s">
        <v>10</v>
      </c>
      <c r="C47" s="15" t="s">
        <v>42</v>
      </c>
      <c r="D47" s="19">
        <v>367</v>
      </c>
      <c r="E47" s="19">
        <v>1835</v>
      </c>
      <c r="F47" s="19">
        <v>734</v>
      </c>
      <c r="G47" s="20">
        <v>1101</v>
      </c>
      <c r="H47" s="9">
        <v>44013</v>
      </c>
      <c r="I47" s="14" t="s">
        <v>27</v>
      </c>
      <c r="J47" s="14" t="s">
        <v>38</v>
      </c>
      <c r="K47" s="14" t="s">
        <v>24</v>
      </c>
    </row>
    <row r="48" spans="1:11" ht="15.75" x14ac:dyDescent="0.25">
      <c r="A48" s="1" t="s">
        <v>21</v>
      </c>
      <c r="B48" s="1" t="s">
        <v>10</v>
      </c>
      <c r="C48" s="15" t="s">
        <v>43</v>
      </c>
      <c r="D48" s="19">
        <v>3513</v>
      </c>
      <c r="E48" s="19">
        <v>17565</v>
      </c>
      <c r="F48" s="19">
        <v>7026</v>
      </c>
      <c r="G48" s="20">
        <v>10539</v>
      </c>
      <c r="H48" s="9">
        <v>44013</v>
      </c>
      <c r="I48" s="14" t="s">
        <v>26</v>
      </c>
      <c r="J48" s="14" t="s">
        <v>38</v>
      </c>
      <c r="K48" s="14" t="s">
        <v>24</v>
      </c>
    </row>
    <row r="49" spans="1:11" ht="15.75" x14ac:dyDescent="0.25">
      <c r="A49" s="1" t="s">
        <v>21</v>
      </c>
      <c r="B49" s="1" t="s">
        <v>14</v>
      </c>
      <c r="C49" s="15" t="s">
        <v>43</v>
      </c>
      <c r="D49" s="19">
        <v>2811</v>
      </c>
      <c r="E49" s="19">
        <v>11244</v>
      </c>
      <c r="F49" s="19">
        <v>4216.5</v>
      </c>
      <c r="G49" s="20">
        <v>7027.5</v>
      </c>
      <c r="H49" s="9">
        <v>44013</v>
      </c>
      <c r="I49" s="14" t="s">
        <v>26</v>
      </c>
      <c r="J49" s="14" t="s">
        <v>37</v>
      </c>
      <c r="K49" s="14" t="s">
        <v>24</v>
      </c>
    </row>
    <row r="50" spans="1:11" ht="15.75" x14ac:dyDescent="0.25">
      <c r="A50" s="1" t="s">
        <v>21</v>
      </c>
      <c r="B50" s="1" t="s">
        <v>15</v>
      </c>
      <c r="C50" s="15" t="s">
        <v>41</v>
      </c>
      <c r="D50" s="19">
        <v>492</v>
      </c>
      <c r="E50" s="19">
        <v>1476</v>
      </c>
      <c r="F50" s="19">
        <v>615</v>
      </c>
      <c r="G50" s="20">
        <v>861</v>
      </c>
      <c r="H50" s="9">
        <v>44013</v>
      </c>
      <c r="I50" s="14" t="s">
        <v>26</v>
      </c>
      <c r="J50" s="14" t="s">
        <v>36</v>
      </c>
      <c r="K50" s="14" t="s">
        <v>25</v>
      </c>
    </row>
    <row r="51" spans="1:11" ht="15.75" x14ac:dyDescent="0.25">
      <c r="A51" s="1" t="s">
        <v>21</v>
      </c>
      <c r="B51" s="1" t="s">
        <v>11</v>
      </c>
      <c r="C51" s="15" t="s">
        <v>42</v>
      </c>
      <c r="D51" s="19">
        <v>645</v>
      </c>
      <c r="E51" s="19">
        <v>645</v>
      </c>
      <c r="F51" s="19">
        <v>129</v>
      </c>
      <c r="G51" s="20">
        <v>516</v>
      </c>
      <c r="H51" s="9">
        <v>44013</v>
      </c>
      <c r="I51" s="14" t="s">
        <v>26</v>
      </c>
      <c r="J51" s="14" t="s">
        <v>37</v>
      </c>
      <c r="K51" s="14" t="s">
        <v>24</v>
      </c>
    </row>
    <row r="52" spans="1:11" ht="15.75" x14ac:dyDescent="0.25">
      <c r="A52" s="1" t="s">
        <v>21</v>
      </c>
      <c r="B52" s="1" t="s">
        <v>13</v>
      </c>
      <c r="C52" s="15" t="s">
        <v>43</v>
      </c>
      <c r="D52" s="19">
        <v>1307</v>
      </c>
      <c r="E52" s="19">
        <v>7842</v>
      </c>
      <c r="F52" s="19">
        <v>3594.25</v>
      </c>
      <c r="G52" s="20">
        <v>4247.75</v>
      </c>
      <c r="H52" s="9">
        <v>44013</v>
      </c>
      <c r="I52" s="14" t="s">
        <v>26</v>
      </c>
      <c r="J52" s="14" t="s">
        <v>37</v>
      </c>
      <c r="K52" s="14" t="s">
        <v>25</v>
      </c>
    </row>
    <row r="53" spans="1:11" ht="15.75" x14ac:dyDescent="0.25">
      <c r="A53" s="1" t="s">
        <v>21</v>
      </c>
      <c r="B53" s="1" t="s">
        <v>12</v>
      </c>
      <c r="C53" s="15" t="s">
        <v>43</v>
      </c>
      <c r="D53" s="19">
        <v>2574</v>
      </c>
      <c r="E53" s="19">
        <v>12870</v>
      </c>
      <c r="F53" s="19">
        <v>5662.8</v>
      </c>
      <c r="G53" s="20">
        <v>7207.2</v>
      </c>
      <c r="H53" s="9">
        <v>44044</v>
      </c>
      <c r="I53" s="14" t="s">
        <v>26</v>
      </c>
      <c r="J53" s="14" t="s">
        <v>35</v>
      </c>
      <c r="K53" s="14" t="s">
        <v>24</v>
      </c>
    </row>
    <row r="54" spans="1:11" ht="15.75" x14ac:dyDescent="0.25">
      <c r="A54" s="1" t="s">
        <v>21</v>
      </c>
      <c r="B54" s="1" t="s">
        <v>10</v>
      </c>
      <c r="C54" s="15" t="s">
        <v>42</v>
      </c>
      <c r="D54" s="19">
        <v>1743</v>
      </c>
      <c r="E54" s="19">
        <v>8715</v>
      </c>
      <c r="F54" s="19">
        <v>3486</v>
      </c>
      <c r="G54" s="20">
        <v>5229</v>
      </c>
      <c r="H54" s="9">
        <v>44044</v>
      </c>
      <c r="I54" s="14" t="s">
        <v>26</v>
      </c>
      <c r="J54" s="14" t="s">
        <v>38</v>
      </c>
      <c r="K54" s="14" t="s">
        <v>25</v>
      </c>
    </row>
    <row r="55" spans="1:11" ht="15.75" x14ac:dyDescent="0.25">
      <c r="A55" s="1" t="s">
        <v>21</v>
      </c>
      <c r="B55" s="1" t="s">
        <v>10</v>
      </c>
      <c r="C55" s="15" t="s">
        <v>42</v>
      </c>
      <c r="D55" s="19">
        <v>1598</v>
      </c>
      <c r="E55" s="19">
        <v>7990</v>
      </c>
      <c r="F55" s="19">
        <v>3196</v>
      </c>
      <c r="G55" s="20">
        <v>4794</v>
      </c>
      <c r="H55" s="9">
        <v>44044</v>
      </c>
      <c r="I55" s="14" t="s">
        <v>26</v>
      </c>
      <c r="J55" s="14" t="s">
        <v>35</v>
      </c>
      <c r="K55" s="14" t="s">
        <v>25</v>
      </c>
    </row>
    <row r="56" spans="1:11" ht="15.75" x14ac:dyDescent="0.25">
      <c r="A56" s="1" t="s">
        <v>21</v>
      </c>
      <c r="B56" s="1" t="s">
        <v>14</v>
      </c>
      <c r="C56" s="15" t="s">
        <v>42</v>
      </c>
      <c r="D56" s="19">
        <v>2767</v>
      </c>
      <c r="E56" s="19">
        <v>11068</v>
      </c>
      <c r="F56" s="19">
        <v>4150.5</v>
      </c>
      <c r="G56" s="20">
        <v>6917.5</v>
      </c>
      <c r="H56" s="9">
        <v>44044</v>
      </c>
      <c r="I56" s="14" t="s">
        <v>26</v>
      </c>
      <c r="J56" s="14" t="s">
        <v>38</v>
      </c>
      <c r="K56" s="14" t="s">
        <v>24</v>
      </c>
    </row>
    <row r="57" spans="1:11" ht="15.75" x14ac:dyDescent="0.25">
      <c r="A57" s="1" t="s">
        <v>21</v>
      </c>
      <c r="B57" s="1" t="s">
        <v>15</v>
      </c>
      <c r="C57" s="15" t="s">
        <v>41</v>
      </c>
      <c r="D57" s="19">
        <v>422</v>
      </c>
      <c r="E57" s="19">
        <v>1266</v>
      </c>
      <c r="F57" s="19">
        <v>527.5</v>
      </c>
      <c r="G57" s="20">
        <v>738.5</v>
      </c>
      <c r="H57" s="9">
        <v>44044</v>
      </c>
      <c r="I57" s="14" t="s">
        <v>26</v>
      </c>
      <c r="J57" s="14" t="s">
        <v>39</v>
      </c>
      <c r="K57" s="14" t="s">
        <v>24</v>
      </c>
    </row>
    <row r="58" spans="1:11" ht="15.75" x14ac:dyDescent="0.25">
      <c r="A58" s="1" t="s">
        <v>21</v>
      </c>
      <c r="B58" s="1" t="s">
        <v>11</v>
      </c>
      <c r="C58" s="15" t="s">
        <v>43</v>
      </c>
      <c r="D58" s="19">
        <v>1859</v>
      </c>
      <c r="E58" s="19">
        <v>1859</v>
      </c>
      <c r="F58" s="19">
        <v>371.8</v>
      </c>
      <c r="G58" s="20">
        <v>1487.2</v>
      </c>
      <c r="H58" s="9">
        <v>44044</v>
      </c>
      <c r="I58" s="14" t="s">
        <v>26</v>
      </c>
      <c r="J58" s="14" t="s">
        <v>35</v>
      </c>
      <c r="K58" s="14" t="s">
        <v>24</v>
      </c>
    </row>
    <row r="59" spans="1:11" ht="15.75" x14ac:dyDescent="0.25">
      <c r="A59" s="1" t="s">
        <v>21</v>
      </c>
      <c r="B59" s="1" t="s">
        <v>13</v>
      </c>
      <c r="C59" s="15" t="s">
        <v>43</v>
      </c>
      <c r="D59" s="19">
        <v>1001</v>
      </c>
      <c r="E59" s="19">
        <v>6006</v>
      </c>
      <c r="F59" s="19">
        <v>2752.75</v>
      </c>
      <c r="G59" s="20">
        <v>3253.25</v>
      </c>
      <c r="H59" s="9">
        <v>44044</v>
      </c>
      <c r="I59" s="14" t="s">
        <v>26</v>
      </c>
      <c r="J59" s="14" t="s">
        <v>38</v>
      </c>
      <c r="K59" s="14" t="s">
        <v>24</v>
      </c>
    </row>
    <row r="60" spans="1:11" ht="15.75" x14ac:dyDescent="0.25">
      <c r="A60" s="1" t="s">
        <v>21</v>
      </c>
      <c r="B60" s="1" t="s">
        <v>12</v>
      </c>
      <c r="C60" s="15" t="s">
        <v>43</v>
      </c>
      <c r="D60" s="19">
        <v>1907</v>
      </c>
      <c r="E60" s="19">
        <v>9535</v>
      </c>
      <c r="F60" s="19">
        <v>4195.3999999999996</v>
      </c>
      <c r="G60" s="20">
        <v>5339.6</v>
      </c>
      <c r="H60" s="9">
        <v>44075</v>
      </c>
      <c r="I60" s="14" t="s">
        <v>26</v>
      </c>
      <c r="J60" s="14" t="s">
        <v>37</v>
      </c>
      <c r="K60" s="14" t="s">
        <v>25</v>
      </c>
    </row>
    <row r="61" spans="1:11" ht="15.75" x14ac:dyDescent="0.25">
      <c r="A61" s="1" t="s">
        <v>21</v>
      </c>
      <c r="B61" s="1" t="s">
        <v>10</v>
      </c>
      <c r="C61" s="15" t="s">
        <v>41</v>
      </c>
      <c r="D61" s="19">
        <v>747</v>
      </c>
      <c r="E61" s="19">
        <v>3735</v>
      </c>
      <c r="F61" s="19">
        <v>1494</v>
      </c>
      <c r="G61" s="20">
        <v>2241</v>
      </c>
      <c r="H61" s="9">
        <v>44075</v>
      </c>
      <c r="I61" s="14" t="s">
        <v>26</v>
      </c>
      <c r="J61" s="14" t="s">
        <v>36</v>
      </c>
      <c r="K61" s="14" t="s">
        <v>24</v>
      </c>
    </row>
    <row r="62" spans="1:11" ht="15.75" x14ac:dyDescent="0.25">
      <c r="A62" s="1" t="s">
        <v>21</v>
      </c>
      <c r="B62" s="1" t="s">
        <v>10</v>
      </c>
      <c r="C62" s="15" t="s">
        <v>41</v>
      </c>
      <c r="D62" s="19">
        <v>1934</v>
      </c>
      <c r="E62" s="19">
        <v>9670</v>
      </c>
      <c r="F62" s="19">
        <v>3868</v>
      </c>
      <c r="G62" s="20">
        <v>5802</v>
      </c>
      <c r="H62" s="9">
        <v>44075</v>
      </c>
      <c r="I62" s="14" t="s">
        <v>27</v>
      </c>
      <c r="J62" s="14" t="s">
        <v>38</v>
      </c>
      <c r="K62" s="14" t="s">
        <v>24</v>
      </c>
    </row>
    <row r="63" spans="1:11" ht="15.75" x14ac:dyDescent="0.25">
      <c r="A63" s="1" t="s">
        <v>21</v>
      </c>
      <c r="B63" s="1" t="s">
        <v>14</v>
      </c>
      <c r="C63" s="15" t="s">
        <v>42</v>
      </c>
      <c r="D63" s="19">
        <v>1580</v>
      </c>
      <c r="E63" s="19">
        <v>6320</v>
      </c>
      <c r="F63" s="19">
        <v>2370</v>
      </c>
      <c r="G63" s="20">
        <v>3950</v>
      </c>
      <c r="H63" s="9">
        <v>44075</v>
      </c>
      <c r="I63" s="14" t="s">
        <v>27</v>
      </c>
      <c r="J63" s="14" t="s">
        <v>35</v>
      </c>
      <c r="K63" s="14" t="s">
        <v>25</v>
      </c>
    </row>
    <row r="64" spans="1:11" ht="15.75" x14ac:dyDescent="0.25">
      <c r="A64" s="1" t="s">
        <v>21</v>
      </c>
      <c r="B64" s="1" t="s">
        <v>15</v>
      </c>
      <c r="C64" s="15" t="s">
        <v>41</v>
      </c>
      <c r="D64" s="19">
        <v>986</v>
      </c>
      <c r="E64" s="19">
        <v>2958</v>
      </c>
      <c r="F64" s="19">
        <v>1232.5</v>
      </c>
      <c r="G64" s="20">
        <v>1725.5</v>
      </c>
      <c r="H64" s="9">
        <v>44075</v>
      </c>
      <c r="I64" s="14" t="s">
        <v>26</v>
      </c>
      <c r="J64" s="14" t="s">
        <v>37</v>
      </c>
      <c r="K64" s="14" t="s">
        <v>24</v>
      </c>
    </row>
    <row r="65" spans="1:11" ht="15.75" x14ac:dyDescent="0.25">
      <c r="A65" s="1" t="s">
        <v>21</v>
      </c>
      <c r="B65" s="1" t="s">
        <v>11</v>
      </c>
      <c r="C65" s="15" t="s">
        <v>43</v>
      </c>
      <c r="D65" s="19">
        <v>2146</v>
      </c>
      <c r="E65" s="19">
        <v>2146</v>
      </c>
      <c r="F65" s="19">
        <v>429.2</v>
      </c>
      <c r="G65" s="20">
        <v>1716.8</v>
      </c>
      <c r="H65" s="9">
        <v>44075</v>
      </c>
      <c r="I65" s="14" t="s">
        <v>27</v>
      </c>
      <c r="J65" s="14" t="s">
        <v>36</v>
      </c>
      <c r="K65" s="14" t="s">
        <v>24</v>
      </c>
    </row>
    <row r="66" spans="1:11" ht="15.75" x14ac:dyDescent="0.25">
      <c r="A66" s="1" t="s">
        <v>21</v>
      </c>
      <c r="B66" s="1" t="s">
        <v>13</v>
      </c>
      <c r="C66" s="15" t="s">
        <v>41</v>
      </c>
      <c r="D66" s="19">
        <v>2087</v>
      </c>
      <c r="E66" s="19">
        <v>12522</v>
      </c>
      <c r="F66" s="19">
        <v>5739.25</v>
      </c>
      <c r="G66" s="20">
        <v>6782.75</v>
      </c>
      <c r="H66" s="9">
        <v>44075</v>
      </c>
      <c r="I66" s="14" t="s">
        <v>26</v>
      </c>
      <c r="J66" s="14" t="s">
        <v>38</v>
      </c>
      <c r="K66" s="14" t="s">
        <v>25</v>
      </c>
    </row>
    <row r="67" spans="1:11" ht="15.75" x14ac:dyDescent="0.25">
      <c r="A67" s="1" t="s">
        <v>21</v>
      </c>
      <c r="B67" s="1" t="s">
        <v>12</v>
      </c>
      <c r="C67" s="15" t="s">
        <v>41</v>
      </c>
      <c r="D67" s="19">
        <v>472</v>
      </c>
      <c r="E67" s="19">
        <v>2360</v>
      </c>
      <c r="F67" s="19">
        <v>1038.4000000000001</v>
      </c>
      <c r="G67" s="20">
        <v>1321.6</v>
      </c>
      <c r="H67" s="9">
        <v>44105</v>
      </c>
      <c r="I67" s="14" t="s">
        <v>26</v>
      </c>
      <c r="J67" s="14" t="s">
        <v>37</v>
      </c>
      <c r="K67" s="14" t="s">
        <v>24</v>
      </c>
    </row>
    <row r="68" spans="1:11" ht="15.75" x14ac:dyDescent="0.25">
      <c r="A68" s="1" t="s">
        <v>21</v>
      </c>
      <c r="B68" s="1" t="s">
        <v>10</v>
      </c>
      <c r="C68" s="15" t="s">
        <v>41</v>
      </c>
      <c r="D68" s="19">
        <v>360</v>
      </c>
      <c r="E68" s="19">
        <v>1800</v>
      </c>
      <c r="F68" s="19">
        <v>720</v>
      </c>
      <c r="G68" s="20">
        <v>1080</v>
      </c>
      <c r="H68" s="9">
        <v>44105</v>
      </c>
      <c r="I68" s="14" t="s">
        <v>26</v>
      </c>
      <c r="J68" s="14" t="s">
        <v>37</v>
      </c>
      <c r="K68" s="14" t="s">
        <v>24</v>
      </c>
    </row>
    <row r="69" spans="1:11" ht="15.75" x14ac:dyDescent="0.25">
      <c r="A69" s="1" t="s">
        <v>21</v>
      </c>
      <c r="B69" s="1" t="s">
        <v>10</v>
      </c>
      <c r="C69" s="15" t="s">
        <v>43</v>
      </c>
      <c r="D69" s="19">
        <v>241</v>
      </c>
      <c r="E69" s="19">
        <v>1205</v>
      </c>
      <c r="F69" s="19">
        <v>482</v>
      </c>
      <c r="G69" s="20">
        <v>723</v>
      </c>
      <c r="H69" s="9">
        <v>44105</v>
      </c>
      <c r="I69" s="14" t="s">
        <v>26</v>
      </c>
      <c r="J69" s="14" t="s">
        <v>37</v>
      </c>
      <c r="K69" s="14" t="s">
        <v>24</v>
      </c>
    </row>
    <row r="70" spans="1:11" ht="15.75" x14ac:dyDescent="0.25">
      <c r="A70" s="1" t="s">
        <v>21</v>
      </c>
      <c r="B70" s="1" t="s">
        <v>14</v>
      </c>
      <c r="C70" s="15" t="s">
        <v>43</v>
      </c>
      <c r="D70" s="19">
        <v>1085</v>
      </c>
      <c r="E70" s="19">
        <v>4340</v>
      </c>
      <c r="F70" s="19">
        <v>1627.5</v>
      </c>
      <c r="G70" s="20">
        <v>2712.5</v>
      </c>
      <c r="H70" s="9">
        <v>44105</v>
      </c>
      <c r="I70" s="14" t="s">
        <v>27</v>
      </c>
      <c r="J70" s="14" t="s">
        <v>36</v>
      </c>
      <c r="K70" s="14" t="s">
        <v>24</v>
      </c>
    </row>
    <row r="71" spans="1:11" ht="15.75" x14ac:dyDescent="0.25">
      <c r="A71" s="1" t="s">
        <v>21</v>
      </c>
      <c r="B71" s="1" t="s">
        <v>15</v>
      </c>
      <c r="C71" s="15" t="s">
        <v>43</v>
      </c>
      <c r="D71" s="19">
        <v>360</v>
      </c>
      <c r="E71" s="19">
        <v>1080</v>
      </c>
      <c r="F71" s="19">
        <v>450</v>
      </c>
      <c r="G71" s="20">
        <v>630</v>
      </c>
      <c r="H71" s="9">
        <v>44105</v>
      </c>
      <c r="I71" s="14" t="s">
        <v>26</v>
      </c>
      <c r="J71" s="14" t="s">
        <v>38</v>
      </c>
      <c r="K71" s="14" t="s">
        <v>24</v>
      </c>
    </row>
    <row r="72" spans="1:11" ht="15.75" x14ac:dyDescent="0.25">
      <c r="A72" s="1" t="s">
        <v>21</v>
      </c>
      <c r="B72" s="1" t="s">
        <v>15</v>
      </c>
      <c r="C72" s="15" t="s">
        <v>42</v>
      </c>
      <c r="D72" s="19">
        <v>1175</v>
      </c>
      <c r="E72" s="19">
        <v>3525</v>
      </c>
      <c r="F72" s="19">
        <v>1468.75</v>
      </c>
      <c r="G72" s="20">
        <v>2056.25</v>
      </c>
      <c r="H72" s="9">
        <v>44105</v>
      </c>
      <c r="I72" s="14" t="s">
        <v>26</v>
      </c>
      <c r="J72" s="14" t="s">
        <v>37</v>
      </c>
      <c r="K72" s="14" t="s">
        <v>25</v>
      </c>
    </row>
    <row r="73" spans="1:11" ht="15.75" x14ac:dyDescent="0.25">
      <c r="A73" s="1" t="s">
        <v>21</v>
      </c>
      <c r="B73" s="1" t="s">
        <v>11</v>
      </c>
      <c r="C73" s="15" t="s">
        <v>41</v>
      </c>
      <c r="D73" s="19">
        <v>2021</v>
      </c>
      <c r="E73" s="19">
        <v>2021</v>
      </c>
      <c r="F73" s="19">
        <v>404.2</v>
      </c>
      <c r="G73" s="20">
        <v>1616.8</v>
      </c>
      <c r="H73" s="9">
        <v>44105</v>
      </c>
      <c r="I73" s="14" t="s">
        <v>26</v>
      </c>
      <c r="J73" s="14" t="s">
        <v>37</v>
      </c>
      <c r="K73" s="14" t="s">
        <v>24</v>
      </c>
    </row>
    <row r="74" spans="1:11" ht="15.75" x14ac:dyDescent="0.25">
      <c r="A74" s="1" t="s">
        <v>21</v>
      </c>
      <c r="B74" s="1" t="s">
        <v>13</v>
      </c>
      <c r="C74" s="15" t="s">
        <v>42</v>
      </c>
      <c r="D74" s="19">
        <v>2877</v>
      </c>
      <c r="E74" s="19">
        <v>17262</v>
      </c>
      <c r="F74" s="19">
        <v>7911.75</v>
      </c>
      <c r="G74" s="20">
        <v>9350.25</v>
      </c>
      <c r="H74" s="9">
        <v>44105</v>
      </c>
      <c r="I74" s="14" t="s">
        <v>26</v>
      </c>
      <c r="J74" s="14" t="s">
        <v>38</v>
      </c>
      <c r="K74" s="14" t="s">
        <v>24</v>
      </c>
    </row>
    <row r="75" spans="1:11" ht="15.75" x14ac:dyDescent="0.25">
      <c r="A75" s="1" t="s">
        <v>21</v>
      </c>
      <c r="B75" s="1" t="s">
        <v>13</v>
      </c>
      <c r="C75" s="15" t="s">
        <v>43</v>
      </c>
      <c r="D75" s="19">
        <v>472</v>
      </c>
      <c r="E75" s="19">
        <v>2832</v>
      </c>
      <c r="F75" s="19">
        <v>1298</v>
      </c>
      <c r="G75" s="20">
        <v>1534</v>
      </c>
      <c r="H75" s="9">
        <v>44105</v>
      </c>
      <c r="I75" s="14" t="s">
        <v>26</v>
      </c>
      <c r="J75" s="14" t="s">
        <v>38</v>
      </c>
      <c r="K75" s="14" t="s">
        <v>25</v>
      </c>
    </row>
    <row r="76" spans="1:11" ht="15.75" x14ac:dyDescent="0.25">
      <c r="A76" s="1" t="s">
        <v>21</v>
      </c>
      <c r="B76" s="1" t="s">
        <v>12</v>
      </c>
      <c r="C76" s="15" t="s">
        <v>43</v>
      </c>
      <c r="D76" s="19">
        <v>1520</v>
      </c>
      <c r="E76" s="19">
        <v>7600</v>
      </c>
      <c r="F76" s="19">
        <v>3344</v>
      </c>
      <c r="G76" s="20">
        <v>4256</v>
      </c>
      <c r="H76" s="9">
        <v>44136</v>
      </c>
      <c r="I76" s="14" t="s">
        <v>27</v>
      </c>
      <c r="J76" s="14" t="s">
        <v>37</v>
      </c>
      <c r="K76" s="14" t="s">
        <v>24</v>
      </c>
    </row>
    <row r="77" spans="1:11" ht="15.75" x14ac:dyDescent="0.25">
      <c r="A77" s="1" t="s">
        <v>21</v>
      </c>
      <c r="B77" s="1" t="s">
        <v>10</v>
      </c>
      <c r="C77" s="15" t="s">
        <v>42</v>
      </c>
      <c r="D77" s="19">
        <v>1359</v>
      </c>
      <c r="E77" s="19">
        <v>6795</v>
      </c>
      <c r="F77" s="19">
        <v>2718</v>
      </c>
      <c r="G77" s="20">
        <v>4077</v>
      </c>
      <c r="H77" s="9">
        <v>44136</v>
      </c>
      <c r="I77" s="14" t="s">
        <v>26</v>
      </c>
      <c r="J77" s="14" t="s">
        <v>38</v>
      </c>
      <c r="K77" s="14" t="s">
        <v>24</v>
      </c>
    </row>
    <row r="78" spans="1:11" ht="15.75" x14ac:dyDescent="0.25">
      <c r="A78" s="1" t="s">
        <v>21</v>
      </c>
      <c r="B78" s="1" t="s">
        <v>10</v>
      </c>
      <c r="C78" s="15" t="s">
        <v>41</v>
      </c>
      <c r="D78" s="19">
        <v>357</v>
      </c>
      <c r="E78" s="19">
        <v>1785</v>
      </c>
      <c r="F78" s="19">
        <v>714</v>
      </c>
      <c r="G78" s="20">
        <v>1071</v>
      </c>
      <c r="H78" s="9">
        <v>44136</v>
      </c>
      <c r="I78" s="14" t="s">
        <v>26</v>
      </c>
      <c r="J78" s="14" t="s">
        <v>37</v>
      </c>
      <c r="K78" s="14" t="s">
        <v>24</v>
      </c>
    </row>
    <row r="79" spans="1:11" ht="15.75" x14ac:dyDescent="0.25">
      <c r="A79" s="1" t="s">
        <v>21</v>
      </c>
      <c r="B79" s="1" t="s">
        <v>14</v>
      </c>
      <c r="C79" s="15" t="s">
        <v>41</v>
      </c>
      <c r="D79" s="19">
        <v>1513</v>
      </c>
      <c r="E79" s="19">
        <v>6052</v>
      </c>
      <c r="F79" s="19">
        <v>2269.5</v>
      </c>
      <c r="G79" s="20">
        <v>3782.5</v>
      </c>
      <c r="H79" s="9">
        <v>44136</v>
      </c>
      <c r="I79" s="14" t="s">
        <v>26</v>
      </c>
      <c r="J79" s="14" t="s">
        <v>37</v>
      </c>
      <c r="K79" s="14" t="s">
        <v>24</v>
      </c>
    </row>
    <row r="80" spans="1:11" ht="15.75" x14ac:dyDescent="0.25">
      <c r="A80" s="1" t="s">
        <v>21</v>
      </c>
      <c r="B80" s="1" t="s">
        <v>15</v>
      </c>
      <c r="C80" s="15" t="s">
        <v>41</v>
      </c>
      <c r="D80" s="19">
        <v>552</v>
      </c>
      <c r="E80" s="19">
        <v>1656</v>
      </c>
      <c r="F80" s="19">
        <v>690</v>
      </c>
      <c r="G80" s="20">
        <v>966</v>
      </c>
      <c r="H80" s="9">
        <v>44136</v>
      </c>
      <c r="I80" s="14" t="s">
        <v>26</v>
      </c>
      <c r="J80" s="14" t="s">
        <v>37</v>
      </c>
      <c r="K80" s="14" t="s">
        <v>24</v>
      </c>
    </row>
    <row r="81" spans="1:11" ht="15.75" x14ac:dyDescent="0.25">
      <c r="A81" s="1" t="s">
        <v>21</v>
      </c>
      <c r="B81" s="1" t="s">
        <v>11</v>
      </c>
      <c r="C81" s="15" t="s">
        <v>42</v>
      </c>
      <c r="D81" s="19">
        <v>2342</v>
      </c>
      <c r="E81" s="19">
        <v>2342</v>
      </c>
      <c r="F81" s="19">
        <v>468.4</v>
      </c>
      <c r="G81" s="20">
        <v>1873.6</v>
      </c>
      <c r="H81" s="9">
        <v>44136</v>
      </c>
      <c r="I81" s="14" t="s">
        <v>26</v>
      </c>
      <c r="J81" s="14" t="s">
        <v>39</v>
      </c>
      <c r="K81" s="14" t="s">
        <v>25</v>
      </c>
    </row>
    <row r="82" spans="1:11" ht="15.75" x14ac:dyDescent="0.25">
      <c r="A82" s="1" t="s">
        <v>21</v>
      </c>
      <c r="B82" s="1" t="s">
        <v>13</v>
      </c>
      <c r="C82" s="15" t="s">
        <v>43</v>
      </c>
      <c r="D82" s="19">
        <v>2665</v>
      </c>
      <c r="E82" s="19">
        <v>15990</v>
      </c>
      <c r="F82" s="19">
        <v>7328.75</v>
      </c>
      <c r="G82" s="20">
        <v>8661.25</v>
      </c>
      <c r="H82" s="9">
        <v>44136</v>
      </c>
      <c r="I82" s="14" t="s">
        <v>26</v>
      </c>
      <c r="J82" s="14" t="s">
        <v>38</v>
      </c>
      <c r="K82" s="14" t="s">
        <v>25</v>
      </c>
    </row>
    <row r="83" spans="1:11" ht="15.75" x14ac:dyDescent="0.25">
      <c r="A83" s="1" t="s">
        <v>21</v>
      </c>
      <c r="B83" s="1" t="s">
        <v>12</v>
      </c>
      <c r="C83" s="15" t="s">
        <v>43</v>
      </c>
      <c r="D83" s="19">
        <v>1250</v>
      </c>
      <c r="E83" s="19">
        <v>6250</v>
      </c>
      <c r="F83" s="19">
        <v>2750</v>
      </c>
      <c r="G83" s="20">
        <v>3500</v>
      </c>
      <c r="H83" s="9">
        <v>44166</v>
      </c>
      <c r="I83" s="14" t="s">
        <v>26</v>
      </c>
      <c r="J83" s="14" t="s">
        <v>38</v>
      </c>
      <c r="K83" s="14" t="s">
        <v>25</v>
      </c>
    </row>
    <row r="84" spans="1:11" ht="15.75" x14ac:dyDescent="0.25">
      <c r="A84" s="1" t="s">
        <v>21</v>
      </c>
      <c r="B84" s="1" t="s">
        <v>10</v>
      </c>
      <c r="C84" s="15" t="s">
        <v>42</v>
      </c>
      <c r="D84" s="19">
        <v>1513</v>
      </c>
      <c r="E84" s="19">
        <v>7565</v>
      </c>
      <c r="F84" s="19">
        <v>3026</v>
      </c>
      <c r="G84" s="20">
        <v>4539</v>
      </c>
      <c r="H84" s="9">
        <v>44166</v>
      </c>
      <c r="I84" s="14" t="s">
        <v>26</v>
      </c>
      <c r="J84" s="14" t="s">
        <v>38</v>
      </c>
      <c r="K84" s="14" t="s">
        <v>24</v>
      </c>
    </row>
    <row r="85" spans="1:11" ht="15.75" x14ac:dyDescent="0.25">
      <c r="A85" s="1" t="s">
        <v>21</v>
      </c>
      <c r="B85" s="1" t="s">
        <v>10</v>
      </c>
      <c r="C85" s="15" t="s">
        <v>43</v>
      </c>
      <c r="D85" s="19">
        <v>1013</v>
      </c>
      <c r="E85" s="19">
        <v>5065</v>
      </c>
      <c r="F85" s="19">
        <v>2026</v>
      </c>
      <c r="G85" s="20">
        <v>3039</v>
      </c>
      <c r="H85" s="9">
        <v>44166</v>
      </c>
      <c r="I85" s="14" t="s">
        <v>26</v>
      </c>
      <c r="J85" s="14" t="s">
        <v>35</v>
      </c>
      <c r="K85" s="14" t="s">
        <v>24</v>
      </c>
    </row>
    <row r="86" spans="1:11" ht="15.75" x14ac:dyDescent="0.25">
      <c r="A86" s="1" t="s">
        <v>21</v>
      </c>
      <c r="B86" s="1" t="s">
        <v>14</v>
      </c>
      <c r="C86" s="15" t="s">
        <v>41</v>
      </c>
      <c r="D86" s="19">
        <v>1513</v>
      </c>
      <c r="E86" s="19">
        <v>6052</v>
      </c>
      <c r="F86" s="19">
        <v>2269.5</v>
      </c>
      <c r="G86" s="20">
        <v>3782.5</v>
      </c>
      <c r="H86" s="9">
        <v>44166</v>
      </c>
      <c r="I86" s="14" t="s">
        <v>26</v>
      </c>
      <c r="J86" s="14" t="s">
        <v>36</v>
      </c>
      <c r="K86" s="14" t="s">
        <v>24</v>
      </c>
    </row>
    <row r="87" spans="1:11" ht="15.75" x14ac:dyDescent="0.25">
      <c r="A87" s="1" t="s">
        <v>21</v>
      </c>
      <c r="B87" s="1" t="s">
        <v>15</v>
      </c>
      <c r="C87" s="15" t="s">
        <v>41</v>
      </c>
      <c r="D87" s="19">
        <v>1531</v>
      </c>
      <c r="E87" s="19">
        <v>4593</v>
      </c>
      <c r="F87" s="19">
        <v>1913.75</v>
      </c>
      <c r="G87" s="20">
        <v>2679.25</v>
      </c>
      <c r="H87" s="9">
        <v>44166</v>
      </c>
      <c r="I87" s="14" t="s">
        <v>26</v>
      </c>
      <c r="J87" s="14" t="s">
        <v>38</v>
      </c>
      <c r="K87" s="14" t="s">
        <v>25</v>
      </c>
    </row>
    <row r="88" spans="1:11" ht="15.75" x14ac:dyDescent="0.25">
      <c r="A88" s="1" t="s">
        <v>21</v>
      </c>
      <c r="B88" s="1" t="s">
        <v>11</v>
      </c>
      <c r="C88" s="15" t="s">
        <v>41</v>
      </c>
      <c r="D88" s="19">
        <v>711</v>
      </c>
      <c r="E88" s="19">
        <v>711</v>
      </c>
      <c r="F88" s="19">
        <v>142.19999999999999</v>
      </c>
      <c r="G88" s="20">
        <v>568.79999999999995</v>
      </c>
      <c r="H88" s="9">
        <v>44166</v>
      </c>
      <c r="I88" s="14" t="s">
        <v>26</v>
      </c>
      <c r="J88" s="14" t="s">
        <v>37</v>
      </c>
      <c r="K88" s="14" t="s">
        <v>24</v>
      </c>
    </row>
    <row r="89" spans="1:11" ht="15.75" x14ac:dyDescent="0.25">
      <c r="A89" s="1" t="s">
        <v>21</v>
      </c>
      <c r="B89" s="1" t="s">
        <v>13</v>
      </c>
      <c r="C89" s="15" t="s">
        <v>43</v>
      </c>
      <c r="D89" s="19">
        <v>1250</v>
      </c>
      <c r="E89" s="19">
        <v>7500</v>
      </c>
      <c r="F89" s="19">
        <v>3437.5</v>
      </c>
      <c r="G89" s="20">
        <v>4062.5</v>
      </c>
      <c r="H89" s="9">
        <v>44166</v>
      </c>
      <c r="I89" s="14" t="s">
        <v>26</v>
      </c>
      <c r="J89" s="14" t="s">
        <v>35</v>
      </c>
      <c r="K89" s="14" t="s">
        <v>24</v>
      </c>
    </row>
    <row r="90" spans="1:11" ht="15.75" x14ac:dyDescent="0.25">
      <c r="A90" s="1" t="s">
        <v>21</v>
      </c>
      <c r="B90" s="1" t="s">
        <v>13</v>
      </c>
      <c r="C90" s="15" t="s">
        <v>43</v>
      </c>
      <c r="D90" s="19">
        <v>1013</v>
      </c>
      <c r="E90" s="19">
        <v>6078</v>
      </c>
      <c r="F90" s="19">
        <v>2785.75</v>
      </c>
      <c r="G90" s="20">
        <v>3292.25</v>
      </c>
      <c r="H90" s="9">
        <v>44166</v>
      </c>
      <c r="I90" s="14" t="s">
        <v>26</v>
      </c>
      <c r="J90" s="14" t="s">
        <v>37</v>
      </c>
      <c r="K90" s="14" t="s">
        <v>24</v>
      </c>
    </row>
    <row r="91" spans="1:11" ht="15.75" x14ac:dyDescent="0.25">
      <c r="A91" s="1" t="s">
        <v>19</v>
      </c>
      <c r="B91" s="1" t="s">
        <v>12</v>
      </c>
      <c r="C91" s="15" t="s">
        <v>42</v>
      </c>
      <c r="D91" s="19">
        <v>579</v>
      </c>
      <c r="E91" s="19">
        <v>2895</v>
      </c>
      <c r="F91" s="19">
        <v>1273.8</v>
      </c>
      <c r="G91" s="20">
        <v>1621.2</v>
      </c>
      <c r="H91" s="9">
        <v>43831</v>
      </c>
      <c r="I91" s="14" t="s">
        <v>26</v>
      </c>
      <c r="J91" s="14" t="s">
        <v>38</v>
      </c>
      <c r="K91" s="14" t="s">
        <v>25</v>
      </c>
    </row>
    <row r="92" spans="1:11" ht="15.75" x14ac:dyDescent="0.25">
      <c r="A92" s="1" t="s">
        <v>19</v>
      </c>
      <c r="B92" s="1" t="s">
        <v>10</v>
      </c>
      <c r="C92" s="15" t="s">
        <v>43</v>
      </c>
      <c r="D92" s="19">
        <v>3495</v>
      </c>
      <c r="E92" s="19">
        <v>17475</v>
      </c>
      <c r="F92" s="19">
        <v>6990</v>
      </c>
      <c r="G92" s="20">
        <v>10485</v>
      </c>
      <c r="H92" s="9">
        <v>43831</v>
      </c>
      <c r="I92" s="14" t="s">
        <v>26</v>
      </c>
      <c r="J92" s="14" t="s">
        <v>37</v>
      </c>
      <c r="K92" s="14" t="s">
        <v>24</v>
      </c>
    </row>
    <row r="93" spans="1:11" ht="15.75" x14ac:dyDescent="0.25">
      <c r="A93" s="1" t="s">
        <v>19</v>
      </c>
      <c r="B93" s="1" t="s">
        <v>10</v>
      </c>
      <c r="C93" s="15" t="s">
        <v>43</v>
      </c>
      <c r="D93" s="19">
        <v>1439</v>
      </c>
      <c r="E93" s="19">
        <v>7195</v>
      </c>
      <c r="F93" s="19">
        <v>2878</v>
      </c>
      <c r="G93" s="20">
        <v>4317</v>
      </c>
      <c r="H93" s="9">
        <v>43831</v>
      </c>
      <c r="I93" s="14" t="s">
        <v>26</v>
      </c>
      <c r="J93" s="14" t="s">
        <v>37</v>
      </c>
      <c r="K93" s="14" t="s">
        <v>24</v>
      </c>
    </row>
    <row r="94" spans="1:11" ht="15.75" x14ac:dyDescent="0.25">
      <c r="A94" s="1" t="s">
        <v>19</v>
      </c>
      <c r="B94" s="1" t="s">
        <v>14</v>
      </c>
      <c r="C94" s="15" t="s">
        <v>43</v>
      </c>
      <c r="D94" s="19">
        <v>1118</v>
      </c>
      <c r="E94" s="19">
        <v>4472</v>
      </c>
      <c r="F94" s="19">
        <v>1677</v>
      </c>
      <c r="G94" s="20">
        <v>2795</v>
      </c>
      <c r="H94" s="9">
        <v>43831</v>
      </c>
      <c r="I94" s="14" t="s">
        <v>26</v>
      </c>
      <c r="J94" s="14" t="s">
        <v>35</v>
      </c>
      <c r="K94" s="14" t="s">
        <v>24</v>
      </c>
    </row>
    <row r="95" spans="1:11" ht="15.75" x14ac:dyDescent="0.25">
      <c r="A95" s="1" t="s">
        <v>19</v>
      </c>
      <c r="B95" s="1" t="s">
        <v>15</v>
      </c>
      <c r="C95" s="15" t="s">
        <v>41</v>
      </c>
      <c r="D95" s="19">
        <v>1956</v>
      </c>
      <c r="E95" s="19">
        <v>5868</v>
      </c>
      <c r="F95" s="19">
        <v>2445</v>
      </c>
      <c r="G95" s="20">
        <v>3423</v>
      </c>
      <c r="H95" s="9">
        <v>43831</v>
      </c>
      <c r="I95" s="14" t="s">
        <v>26</v>
      </c>
      <c r="J95" s="14" t="s">
        <v>36</v>
      </c>
      <c r="K95" s="14" t="s">
        <v>25</v>
      </c>
    </row>
    <row r="96" spans="1:11" ht="15.75" x14ac:dyDescent="0.25">
      <c r="A96" s="1" t="s">
        <v>19</v>
      </c>
      <c r="B96" s="1" t="s">
        <v>11</v>
      </c>
      <c r="C96" s="15" t="s">
        <v>43</v>
      </c>
      <c r="D96" s="19">
        <v>983</v>
      </c>
      <c r="E96" s="19">
        <v>983</v>
      </c>
      <c r="F96" s="19">
        <v>196.6</v>
      </c>
      <c r="G96" s="20">
        <v>786.4</v>
      </c>
      <c r="H96" s="9">
        <v>43831</v>
      </c>
      <c r="I96" s="14" t="s">
        <v>26</v>
      </c>
      <c r="J96" s="14" t="s">
        <v>37</v>
      </c>
      <c r="K96" s="14" t="s">
        <v>24</v>
      </c>
    </row>
    <row r="97" spans="1:11" ht="15.75" x14ac:dyDescent="0.25">
      <c r="A97" s="1" t="s">
        <v>19</v>
      </c>
      <c r="B97" s="1" t="s">
        <v>13</v>
      </c>
      <c r="C97" s="15" t="s">
        <v>43</v>
      </c>
      <c r="D97" s="19">
        <v>555</v>
      </c>
      <c r="E97" s="19">
        <v>3330</v>
      </c>
      <c r="F97" s="19">
        <v>1526.25</v>
      </c>
      <c r="G97" s="20">
        <v>1803.75</v>
      </c>
      <c r="H97" s="9">
        <v>43831</v>
      </c>
      <c r="I97" s="14" t="s">
        <v>26</v>
      </c>
      <c r="J97" s="14" t="s">
        <v>35</v>
      </c>
      <c r="K97" s="14" t="s">
        <v>24</v>
      </c>
    </row>
    <row r="98" spans="1:11" ht="15.75" x14ac:dyDescent="0.25">
      <c r="A98" s="1" t="s">
        <v>19</v>
      </c>
      <c r="B98" s="1" t="s">
        <v>12</v>
      </c>
      <c r="C98" s="15" t="s">
        <v>42</v>
      </c>
      <c r="D98" s="19">
        <v>270</v>
      </c>
      <c r="E98" s="19">
        <v>1350</v>
      </c>
      <c r="F98" s="19">
        <v>594</v>
      </c>
      <c r="G98" s="20">
        <v>756</v>
      </c>
      <c r="H98" s="9">
        <v>43862</v>
      </c>
      <c r="I98" s="14" t="s">
        <v>27</v>
      </c>
      <c r="J98" s="14" t="s">
        <v>36</v>
      </c>
      <c r="K98" s="14" t="s">
        <v>25</v>
      </c>
    </row>
    <row r="99" spans="1:11" ht="15.75" x14ac:dyDescent="0.25">
      <c r="A99" s="1" t="s">
        <v>19</v>
      </c>
      <c r="B99" s="1" t="s">
        <v>10</v>
      </c>
      <c r="C99" s="15" t="s">
        <v>41</v>
      </c>
      <c r="D99" s="19">
        <v>1514</v>
      </c>
      <c r="E99" s="19">
        <v>7570</v>
      </c>
      <c r="F99" s="19">
        <v>3028</v>
      </c>
      <c r="G99" s="20">
        <v>4542</v>
      </c>
      <c r="H99" s="9">
        <v>43862</v>
      </c>
      <c r="I99" s="14" t="s">
        <v>26</v>
      </c>
      <c r="J99" s="14" t="s">
        <v>35</v>
      </c>
      <c r="K99" s="14" t="s">
        <v>24</v>
      </c>
    </row>
    <row r="100" spans="1:11" ht="15.75" x14ac:dyDescent="0.25">
      <c r="A100" s="1" t="s">
        <v>19</v>
      </c>
      <c r="B100" s="1" t="s">
        <v>10</v>
      </c>
      <c r="C100" s="15" t="s">
        <v>43</v>
      </c>
      <c r="D100" s="19">
        <v>2641</v>
      </c>
      <c r="E100" s="19">
        <v>13205</v>
      </c>
      <c r="F100" s="19">
        <v>5282</v>
      </c>
      <c r="G100" s="20">
        <v>7923</v>
      </c>
      <c r="H100" s="9">
        <v>43862</v>
      </c>
      <c r="I100" s="14" t="s">
        <v>26</v>
      </c>
      <c r="J100" s="14" t="s">
        <v>36</v>
      </c>
      <c r="K100" s="14" t="s">
        <v>24</v>
      </c>
    </row>
    <row r="101" spans="1:11" ht="15.75" x14ac:dyDescent="0.25">
      <c r="A101" s="1" t="s">
        <v>19</v>
      </c>
      <c r="B101" s="1" t="s">
        <v>14</v>
      </c>
      <c r="C101" s="15" t="s">
        <v>41</v>
      </c>
      <c r="D101" s="19">
        <v>1858</v>
      </c>
      <c r="E101" s="19">
        <v>7432</v>
      </c>
      <c r="F101" s="19">
        <v>2787</v>
      </c>
      <c r="G101" s="20">
        <v>4645</v>
      </c>
      <c r="H101" s="9">
        <v>43862</v>
      </c>
      <c r="I101" s="14" t="s">
        <v>26</v>
      </c>
      <c r="J101" s="14" t="s">
        <v>36</v>
      </c>
      <c r="K101" s="14" t="s">
        <v>24</v>
      </c>
    </row>
    <row r="102" spans="1:11" ht="15.75" x14ac:dyDescent="0.25">
      <c r="A102" s="1" t="s">
        <v>19</v>
      </c>
      <c r="B102" s="1" t="s">
        <v>15</v>
      </c>
      <c r="C102" s="15" t="s">
        <v>41</v>
      </c>
      <c r="D102" s="19">
        <v>2844</v>
      </c>
      <c r="E102" s="19">
        <v>8532</v>
      </c>
      <c r="F102" s="19">
        <v>3555</v>
      </c>
      <c r="G102" s="20">
        <v>4977</v>
      </c>
      <c r="H102" s="9">
        <v>43862</v>
      </c>
      <c r="I102" s="14" t="s">
        <v>26</v>
      </c>
      <c r="J102" s="14" t="s">
        <v>38</v>
      </c>
      <c r="K102" s="14" t="s">
        <v>24</v>
      </c>
    </row>
    <row r="103" spans="1:11" ht="15.75" x14ac:dyDescent="0.25">
      <c r="A103" s="1" t="s">
        <v>19</v>
      </c>
      <c r="B103" s="1" t="s">
        <v>11</v>
      </c>
      <c r="C103" s="15" t="s">
        <v>41</v>
      </c>
      <c r="D103" s="19">
        <v>1298</v>
      </c>
      <c r="E103" s="19">
        <v>1298</v>
      </c>
      <c r="F103" s="19">
        <v>259.60000000000002</v>
      </c>
      <c r="G103" s="20">
        <v>1038.4000000000001</v>
      </c>
      <c r="H103" s="9">
        <v>43862</v>
      </c>
      <c r="I103" s="14" t="s">
        <v>26</v>
      </c>
      <c r="J103" s="14" t="s">
        <v>37</v>
      </c>
      <c r="K103" s="14" t="s">
        <v>24</v>
      </c>
    </row>
    <row r="104" spans="1:11" ht="15.75" x14ac:dyDescent="0.25">
      <c r="A104" s="1" t="s">
        <v>19</v>
      </c>
      <c r="B104" s="1" t="s">
        <v>13</v>
      </c>
      <c r="C104" s="15" t="s">
        <v>41</v>
      </c>
      <c r="D104" s="19">
        <v>2755</v>
      </c>
      <c r="E104" s="19">
        <v>16530</v>
      </c>
      <c r="F104" s="19">
        <v>7576.25</v>
      </c>
      <c r="G104" s="20">
        <v>8953.75</v>
      </c>
      <c r="H104" s="9">
        <v>43862</v>
      </c>
      <c r="I104" s="14" t="s">
        <v>26</v>
      </c>
      <c r="J104" s="14" t="s">
        <v>37</v>
      </c>
      <c r="K104" s="14" t="s">
        <v>25</v>
      </c>
    </row>
    <row r="105" spans="1:11" ht="15.75" x14ac:dyDescent="0.25">
      <c r="A105" s="1" t="s">
        <v>19</v>
      </c>
      <c r="B105" s="1" t="s">
        <v>12</v>
      </c>
      <c r="C105" s="15" t="s">
        <v>41</v>
      </c>
      <c r="D105" s="19">
        <v>2993</v>
      </c>
      <c r="E105" s="19">
        <v>14965</v>
      </c>
      <c r="F105" s="19">
        <v>6584.6</v>
      </c>
      <c r="G105" s="20">
        <v>8380.4</v>
      </c>
      <c r="H105" s="9">
        <v>43891</v>
      </c>
      <c r="I105" s="14" t="s">
        <v>26</v>
      </c>
      <c r="J105" s="14" t="s">
        <v>37</v>
      </c>
      <c r="K105" s="14" t="s">
        <v>25</v>
      </c>
    </row>
    <row r="106" spans="1:11" ht="15.75" x14ac:dyDescent="0.25">
      <c r="A106" s="1" t="s">
        <v>19</v>
      </c>
      <c r="B106" s="1" t="s">
        <v>10</v>
      </c>
      <c r="C106" s="15" t="s">
        <v>41</v>
      </c>
      <c r="D106" s="19">
        <v>2992</v>
      </c>
      <c r="E106" s="19">
        <v>14960</v>
      </c>
      <c r="F106" s="19">
        <v>5984</v>
      </c>
      <c r="G106" s="20">
        <v>8976</v>
      </c>
      <c r="H106" s="9">
        <v>43891</v>
      </c>
      <c r="I106" s="14" t="s">
        <v>26</v>
      </c>
      <c r="J106" s="14" t="s">
        <v>38</v>
      </c>
      <c r="K106" s="14" t="s">
        <v>24</v>
      </c>
    </row>
    <row r="107" spans="1:11" ht="15.75" x14ac:dyDescent="0.25">
      <c r="A107" s="1" t="s">
        <v>19</v>
      </c>
      <c r="B107" s="1" t="s">
        <v>10</v>
      </c>
      <c r="C107" s="15" t="s">
        <v>41</v>
      </c>
      <c r="D107" s="19">
        <v>973</v>
      </c>
      <c r="E107" s="19">
        <v>4865</v>
      </c>
      <c r="F107" s="19">
        <v>1946</v>
      </c>
      <c r="G107" s="20">
        <v>2919</v>
      </c>
      <c r="H107" s="9">
        <v>43891</v>
      </c>
      <c r="I107" s="14" t="s">
        <v>26</v>
      </c>
      <c r="J107" s="14" t="s">
        <v>38</v>
      </c>
      <c r="K107" s="14" t="s">
        <v>24</v>
      </c>
    </row>
    <row r="108" spans="1:11" ht="15.75" x14ac:dyDescent="0.25">
      <c r="A108" s="1" t="s">
        <v>19</v>
      </c>
      <c r="B108" s="1" t="s">
        <v>14</v>
      </c>
      <c r="C108" s="15" t="s">
        <v>41</v>
      </c>
      <c r="D108" s="19">
        <v>1761</v>
      </c>
      <c r="E108" s="19">
        <v>7044</v>
      </c>
      <c r="F108" s="19">
        <v>2641.5</v>
      </c>
      <c r="G108" s="20">
        <v>4402.5</v>
      </c>
      <c r="H108" s="9">
        <v>43891</v>
      </c>
      <c r="I108" s="14" t="s">
        <v>26</v>
      </c>
      <c r="J108" s="14" t="s">
        <v>37</v>
      </c>
      <c r="K108" s="14" t="s">
        <v>25</v>
      </c>
    </row>
    <row r="109" spans="1:11" ht="15.75" x14ac:dyDescent="0.25">
      <c r="A109" s="1" t="s">
        <v>19</v>
      </c>
      <c r="B109" s="1" t="s">
        <v>15</v>
      </c>
      <c r="C109" s="15" t="s">
        <v>42</v>
      </c>
      <c r="D109" s="19">
        <v>1579</v>
      </c>
      <c r="E109" s="19">
        <v>4737</v>
      </c>
      <c r="F109" s="19">
        <v>1973.75</v>
      </c>
      <c r="G109" s="20">
        <v>2763.25</v>
      </c>
      <c r="H109" s="9">
        <v>43891</v>
      </c>
      <c r="I109" s="14" t="s">
        <v>26</v>
      </c>
      <c r="J109" s="14" t="s">
        <v>38</v>
      </c>
      <c r="K109" s="14" t="s">
        <v>25</v>
      </c>
    </row>
    <row r="110" spans="1:11" ht="15.75" x14ac:dyDescent="0.25">
      <c r="A110" s="1" t="s">
        <v>19</v>
      </c>
      <c r="B110" s="1" t="s">
        <v>11</v>
      </c>
      <c r="C110" s="15" t="s">
        <v>42</v>
      </c>
      <c r="D110" s="19">
        <v>677</v>
      </c>
      <c r="E110" s="19">
        <v>677</v>
      </c>
      <c r="F110" s="19">
        <v>135.4</v>
      </c>
      <c r="G110" s="20">
        <v>541.6</v>
      </c>
      <c r="H110" s="9">
        <v>43891</v>
      </c>
      <c r="I110" s="14" t="s">
        <v>26</v>
      </c>
      <c r="J110" s="14" t="s">
        <v>37</v>
      </c>
      <c r="K110" s="14" t="s">
        <v>24</v>
      </c>
    </row>
    <row r="111" spans="1:11" ht="15.75" x14ac:dyDescent="0.25">
      <c r="A111" s="1" t="s">
        <v>19</v>
      </c>
      <c r="B111" s="1" t="s">
        <v>13</v>
      </c>
      <c r="C111" s="15" t="s">
        <v>42</v>
      </c>
      <c r="D111" s="19">
        <v>1465</v>
      </c>
      <c r="E111" s="19">
        <v>8790</v>
      </c>
      <c r="F111" s="19">
        <v>4028.75</v>
      </c>
      <c r="G111" s="20">
        <v>4761.25</v>
      </c>
      <c r="H111" s="9">
        <v>43891</v>
      </c>
      <c r="I111" s="14" t="s">
        <v>26</v>
      </c>
      <c r="J111" s="14" t="s">
        <v>37</v>
      </c>
      <c r="K111" s="14" t="s">
        <v>25</v>
      </c>
    </row>
    <row r="112" spans="1:11" ht="15.75" x14ac:dyDescent="0.25">
      <c r="A112" s="1" t="s">
        <v>19</v>
      </c>
      <c r="B112" s="1" t="s">
        <v>12</v>
      </c>
      <c r="C112" s="15" t="s">
        <v>41</v>
      </c>
      <c r="D112" s="19">
        <v>1953</v>
      </c>
      <c r="E112" s="19">
        <v>9765</v>
      </c>
      <c r="F112" s="19">
        <v>4296.6000000000004</v>
      </c>
      <c r="G112" s="20">
        <v>5468.4</v>
      </c>
      <c r="H112" s="9">
        <v>43922</v>
      </c>
      <c r="I112" s="14" t="s">
        <v>26</v>
      </c>
      <c r="J112" s="14" t="s">
        <v>37</v>
      </c>
      <c r="K112" s="14" t="s">
        <v>24</v>
      </c>
    </row>
    <row r="113" spans="1:11" ht="15.75" x14ac:dyDescent="0.25">
      <c r="A113" s="1" t="s">
        <v>19</v>
      </c>
      <c r="B113" s="1" t="s">
        <v>10</v>
      </c>
      <c r="C113" s="15" t="s">
        <v>43</v>
      </c>
      <c r="D113" s="19">
        <v>4493</v>
      </c>
      <c r="E113" s="19">
        <v>22465</v>
      </c>
      <c r="F113" s="19">
        <v>8986</v>
      </c>
      <c r="G113" s="20">
        <v>13479</v>
      </c>
      <c r="H113" s="9">
        <v>43922</v>
      </c>
      <c r="I113" s="14" t="s">
        <v>26</v>
      </c>
      <c r="J113" s="14" t="s">
        <v>38</v>
      </c>
      <c r="K113" s="14" t="s">
        <v>24</v>
      </c>
    </row>
    <row r="114" spans="1:11" ht="15.75" x14ac:dyDescent="0.25">
      <c r="A114" s="1" t="s">
        <v>19</v>
      </c>
      <c r="B114" s="1" t="s">
        <v>10</v>
      </c>
      <c r="C114" s="15" t="s">
        <v>43</v>
      </c>
      <c r="D114" s="19">
        <v>3675</v>
      </c>
      <c r="E114" s="19">
        <v>18375</v>
      </c>
      <c r="F114" s="19">
        <v>7350</v>
      </c>
      <c r="G114" s="20">
        <v>11025</v>
      </c>
      <c r="H114" s="9">
        <v>43922</v>
      </c>
      <c r="I114" s="14" t="s">
        <v>26</v>
      </c>
      <c r="J114" s="14" t="s">
        <v>37</v>
      </c>
      <c r="K114" s="14" t="s">
        <v>24</v>
      </c>
    </row>
    <row r="115" spans="1:11" ht="15.75" x14ac:dyDescent="0.25">
      <c r="A115" s="1" t="s">
        <v>19</v>
      </c>
      <c r="B115" s="1" t="s">
        <v>14</v>
      </c>
      <c r="C115" s="15" t="s">
        <v>42</v>
      </c>
      <c r="D115" s="19">
        <v>3446</v>
      </c>
      <c r="E115" s="19">
        <v>13784</v>
      </c>
      <c r="F115" s="19">
        <v>5169</v>
      </c>
      <c r="G115" s="20">
        <v>8615</v>
      </c>
      <c r="H115" s="9">
        <v>43922</v>
      </c>
      <c r="I115" s="14" t="s">
        <v>27</v>
      </c>
      <c r="J115" s="14" t="s">
        <v>37</v>
      </c>
      <c r="K115" s="14" t="s">
        <v>25</v>
      </c>
    </row>
    <row r="116" spans="1:11" ht="15.75" x14ac:dyDescent="0.25">
      <c r="A116" s="1" t="s">
        <v>19</v>
      </c>
      <c r="B116" s="1" t="s">
        <v>15</v>
      </c>
      <c r="C116" s="15" t="s">
        <v>41</v>
      </c>
      <c r="D116" s="19">
        <v>1352</v>
      </c>
      <c r="E116" s="19">
        <v>4056</v>
      </c>
      <c r="F116" s="19">
        <v>1690</v>
      </c>
      <c r="G116" s="20">
        <v>2366</v>
      </c>
      <c r="H116" s="9">
        <v>43922</v>
      </c>
      <c r="I116" s="14" t="s">
        <v>26</v>
      </c>
      <c r="J116" s="14" t="s">
        <v>35</v>
      </c>
      <c r="K116" s="14" t="s">
        <v>24</v>
      </c>
    </row>
    <row r="117" spans="1:11" ht="15.75" x14ac:dyDescent="0.25">
      <c r="A117" s="1" t="s">
        <v>19</v>
      </c>
      <c r="B117" s="1" t="s">
        <v>11</v>
      </c>
      <c r="C117" s="15" t="s">
        <v>43</v>
      </c>
      <c r="D117" s="19">
        <v>2301</v>
      </c>
      <c r="E117" s="19">
        <v>2301</v>
      </c>
      <c r="F117" s="19">
        <v>460.2</v>
      </c>
      <c r="G117" s="20">
        <v>1840.8</v>
      </c>
      <c r="H117" s="9">
        <v>43922</v>
      </c>
      <c r="I117" s="14" t="s">
        <v>26</v>
      </c>
      <c r="J117" s="14" t="s">
        <v>37</v>
      </c>
      <c r="K117" s="14" t="s">
        <v>24</v>
      </c>
    </row>
    <row r="118" spans="1:11" ht="15.75" x14ac:dyDescent="0.25">
      <c r="A118" s="1" t="s">
        <v>19</v>
      </c>
      <c r="B118" s="1" t="s">
        <v>13</v>
      </c>
      <c r="C118" s="15" t="s">
        <v>41</v>
      </c>
      <c r="D118" s="19">
        <v>606</v>
      </c>
      <c r="E118" s="19">
        <v>3636</v>
      </c>
      <c r="F118" s="19">
        <v>1666.5</v>
      </c>
      <c r="G118" s="20">
        <v>1969.5</v>
      </c>
      <c r="H118" s="9">
        <v>43922</v>
      </c>
      <c r="I118" s="14" t="s">
        <v>27</v>
      </c>
      <c r="J118" s="14" t="s">
        <v>35</v>
      </c>
      <c r="K118" s="14" t="s">
        <v>25</v>
      </c>
    </row>
    <row r="119" spans="1:11" ht="15.75" x14ac:dyDescent="0.25">
      <c r="A119" s="1" t="s">
        <v>19</v>
      </c>
      <c r="B119" s="1" t="s">
        <v>12</v>
      </c>
      <c r="C119" s="15" t="s">
        <v>42</v>
      </c>
      <c r="D119" s="19">
        <v>2844</v>
      </c>
      <c r="E119" s="19">
        <v>14220</v>
      </c>
      <c r="F119" s="19">
        <v>6256.8</v>
      </c>
      <c r="G119" s="20">
        <v>7963.2</v>
      </c>
      <c r="H119" s="9">
        <v>43952</v>
      </c>
      <c r="I119" s="14" t="s">
        <v>26</v>
      </c>
      <c r="J119" s="14" t="s">
        <v>39</v>
      </c>
      <c r="K119" s="14" t="s">
        <v>24</v>
      </c>
    </row>
    <row r="120" spans="1:11" ht="15.75" x14ac:dyDescent="0.25">
      <c r="A120" s="1" t="s">
        <v>19</v>
      </c>
      <c r="B120" s="1" t="s">
        <v>10</v>
      </c>
      <c r="C120" s="15" t="s">
        <v>43</v>
      </c>
      <c r="D120" s="19">
        <v>2918</v>
      </c>
      <c r="E120" s="19">
        <v>14590</v>
      </c>
      <c r="F120" s="19">
        <v>5836</v>
      </c>
      <c r="G120" s="20">
        <v>8754</v>
      </c>
      <c r="H120" s="9">
        <v>43952</v>
      </c>
      <c r="I120" s="14" t="s">
        <v>27</v>
      </c>
      <c r="J120" s="14" t="s">
        <v>37</v>
      </c>
      <c r="K120" s="14" t="s">
        <v>24</v>
      </c>
    </row>
    <row r="121" spans="1:11" ht="15.75" x14ac:dyDescent="0.25">
      <c r="A121" s="1" t="s">
        <v>19</v>
      </c>
      <c r="B121" s="1" t="s">
        <v>10</v>
      </c>
      <c r="C121" s="15" t="s">
        <v>42</v>
      </c>
      <c r="D121" s="19">
        <v>2327</v>
      </c>
      <c r="E121" s="19">
        <v>11635</v>
      </c>
      <c r="F121" s="19">
        <v>4654</v>
      </c>
      <c r="G121" s="20">
        <v>6981</v>
      </c>
      <c r="H121" s="9">
        <v>43952</v>
      </c>
      <c r="I121" s="14" t="s">
        <v>26</v>
      </c>
      <c r="J121" s="14" t="s">
        <v>39</v>
      </c>
      <c r="K121" s="14" t="s">
        <v>24</v>
      </c>
    </row>
    <row r="122" spans="1:11" ht="15.75" x14ac:dyDescent="0.25">
      <c r="A122" s="1" t="s">
        <v>19</v>
      </c>
      <c r="B122" s="1" t="s">
        <v>14</v>
      </c>
      <c r="C122" s="15" t="s">
        <v>41</v>
      </c>
      <c r="D122" s="19">
        <v>1743</v>
      </c>
      <c r="E122" s="19">
        <v>6972</v>
      </c>
      <c r="F122" s="19">
        <v>2614.5</v>
      </c>
      <c r="G122" s="20">
        <v>4357.5</v>
      </c>
      <c r="H122" s="9">
        <v>43952</v>
      </c>
      <c r="I122" s="14" t="s">
        <v>26</v>
      </c>
      <c r="J122" s="14" t="s">
        <v>36</v>
      </c>
      <c r="K122" s="14" t="s">
        <v>24</v>
      </c>
    </row>
    <row r="123" spans="1:11" ht="15.75" x14ac:dyDescent="0.25">
      <c r="A123" s="1" t="s">
        <v>19</v>
      </c>
      <c r="B123" s="1" t="s">
        <v>15</v>
      </c>
      <c r="C123" s="15" t="s">
        <v>43</v>
      </c>
      <c r="D123" s="19">
        <v>1806</v>
      </c>
      <c r="E123" s="19">
        <v>5418</v>
      </c>
      <c r="F123" s="19">
        <v>2257.5</v>
      </c>
      <c r="G123" s="20">
        <v>3160.5</v>
      </c>
      <c r="H123" s="9">
        <v>43952</v>
      </c>
      <c r="I123" s="14" t="s">
        <v>26</v>
      </c>
      <c r="J123" s="14" t="s">
        <v>36</v>
      </c>
      <c r="K123" s="14" t="s">
        <v>24</v>
      </c>
    </row>
    <row r="124" spans="1:11" ht="15.75" x14ac:dyDescent="0.25">
      <c r="A124" s="1" t="s">
        <v>19</v>
      </c>
      <c r="B124" s="1" t="s">
        <v>11</v>
      </c>
      <c r="C124" s="15" t="s">
        <v>41</v>
      </c>
      <c r="D124" s="19">
        <v>2313</v>
      </c>
      <c r="E124" s="19">
        <v>2313</v>
      </c>
      <c r="F124" s="19">
        <v>462.6</v>
      </c>
      <c r="G124" s="20">
        <v>1850.4</v>
      </c>
      <c r="H124" s="9">
        <v>43952</v>
      </c>
      <c r="I124" s="14" t="s">
        <v>26</v>
      </c>
      <c r="J124" s="14" t="s">
        <v>37</v>
      </c>
      <c r="K124" s="14" t="s">
        <v>24</v>
      </c>
    </row>
    <row r="125" spans="1:11" ht="15.75" x14ac:dyDescent="0.25">
      <c r="A125" s="1" t="s">
        <v>19</v>
      </c>
      <c r="B125" s="1" t="s">
        <v>13</v>
      </c>
      <c r="C125" s="15" t="s">
        <v>42</v>
      </c>
      <c r="D125" s="19">
        <v>790</v>
      </c>
      <c r="E125" s="19">
        <v>4740</v>
      </c>
      <c r="F125" s="19">
        <v>2172.5</v>
      </c>
      <c r="G125" s="20">
        <v>2567.5</v>
      </c>
      <c r="H125" s="9">
        <v>43952</v>
      </c>
      <c r="I125" s="14" t="s">
        <v>27</v>
      </c>
      <c r="J125" s="14" t="s">
        <v>35</v>
      </c>
      <c r="K125" s="14" t="s">
        <v>24</v>
      </c>
    </row>
    <row r="126" spans="1:11" ht="15.75" x14ac:dyDescent="0.25">
      <c r="A126" s="1" t="s">
        <v>19</v>
      </c>
      <c r="B126" s="1" t="s">
        <v>12</v>
      </c>
      <c r="C126" s="15" t="s">
        <v>42</v>
      </c>
      <c r="D126" s="19">
        <v>1282</v>
      </c>
      <c r="E126" s="19">
        <v>6410</v>
      </c>
      <c r="F126" s="19">
        <v>2820.4</v>
      </c>
      <c r="G126" s="20">
        <v>3589.6</v>
      </c>
      <c r="H126" s="9">
        <v>43983</v>
      </c>
      <c r="I126" s="14" t="s">
        <v>26</v>
      </c>
      <c r="J126" s="14" t="s">
        <v>37</v>
      </c>
      <c r="K126" s="14" t="s">
        <v>25</v>
      </c>
    </row>
    <row r="127" spans="1:11" ht="15.75" x14ac:dyDescent="0.25">
      <c r="A127" s="1" t="s">
        <v>19</v>
      </c>
      <c r="B127" s="1" t="s">
        <v>10</v>
      </c>
      <c r="C127" s="15" t="s">
        <v>42</v>
      </c>
      <c r="D127" s="19">
        <v>727</v>
      </c>
      <c r="E127" s="19">
        <v>3635</v>
      </c>
      <c r="F127" s="19">
        <v>1454</v>
      </c>
      <c r="G127" s="20">
        <v>2181</v>
      </c>
      <c r="H127" s="9">
        <v>43983</v>
      </c>
      <c r="I127" s="14" t="s">
        <v>26</v>
      </c>
      <c r="J127" s="14" t="s">
        <v>35</v>
      </c>
      <c r="K127" s="14" t="s">
        <v>24</v>
      </c>
    </row>
    <row r="128" spans="1:11" ht="15.75" x14ac:dyDescent="0.25">
      <c r="A128" s="1" t="s">
        <v>19</v>
      </c>
      <c r="B128" s="1" t="s">
        <v>10</v>
      </c>
      <c r="C128" s="15" t="s">
        <v>43</v>
      </c>
      <c r="D128" s="19">
        <v>1142</v>
      </c>
      <c r="E128" s="19">
        <v>5710</v>
      </c>
      <c r="F128" s="19">
        <v>2284</v>
      </c>
      <c r="G128" s="20">
        <v>3426</v>
      </c>
      <c r="H128" s="9">
        <v>43983</v>
      </c>
      <c r="I128" s="14" t="s">
        <v>26</v>
      </c>
      <c r="J128" s="14" t="s">
        <v>36</v>
      </c>
      <c r="K128" s="14" t="s">
        <v>24</v>
      </c>
    </row>
    <row r="129" spans="1:11" ht="15.75" x14ac:dyDescent="0.25">
      <c r="A129" s="1" t="s">
        <v>19</v>
      </c>
      <c r="B129" s="1" t="s">
        <v>10</v>
      </c>
      <c r="C129" s="15" t="s">
        <v>42</v>
      </c>
      <c r="D129" s="19">
        <v>602</v>
      </c>
      <c r="E129" s="19">
        <v>3010</v>
      </c>
      <c r="F129" s="19">
        <v>1204</v>
      </c>
      <c r="G129" s="20">
        <v>1806</v>
      </c>
      <c r="H129" s="9">
        <v>43983</v>
      </c>
      <c r="I129" s="14" t="s">
        <v>27</v>
      </c>
      <c r="J129" s="14" t="s">
        <v>38</v>
      </c>
      <c r="K129" s="14" t="s">
        <v>24</v>
      </c>
    </row>
    <row r="130" spans="1:11" ht="15.75" x14ac:dyDescent="0.25">
      <c r="A130" s="1" t="s">
        <v>19</v>
      </c>
      <c r="B130" s="1" t="s">
        <v>14</v>
      </c>
      <c r="C130" s="15" t="s">
        <v>41</v>
      </c>
      <c r="D130" s="19">
        <v>991</v>
      </c>
      <c r="E130" s="19">
        <v>3964</v>
      </c>
      <c r="F130" s="19">
        <v>1486.5</v>
      </c>
      <c r="G130" s="20">
        <v>2477.5</v>
      </c>
      <c r="H130" s="9">
        <v>43983</v>
      </c>
      <c r="I130" s="14" t="s">
        <v>26</v>
      </c>
      <c r="J130" s="14" t="s">
        <v>35</v>
      </c>
      <c r="K130" s="14" t="s">
        <v>24</v>
      </c>
    </row>
    <row r="131" spans="1:11" ht="15.75" x14ac:dyDescent="0.25">
      <c r="A131" s="1" t="s">
        <v>19</v>
      </c>
      <c r="B131" s="1" t="s">
        <v>15</v>
      </c>
      <c r="C131" s="15" t="s">
        <v>43</v>
      </c>
      <c r="D131" s="19">
        <v>727</v>
      </c>
      <c r="E131" s="19">
        <v>2181</v>
      </c>
      <c r="F131" s="19">
        <v>908.75</v>
      </c>
      <c r="G131" s="20">
        <v>1272.25</v>
      </c>
      <c r="H131" s="9">
        <v>43983</v>
      </c>
      <c r="I131" s="14" t="s">
        <v>26</v>
      </c>
      <c r="J131" s="14" t="s">
        <v>36</v>
      </c>
      <c r="K131" s="14" t="s">
        <v>24</v>
      </c>
    </row>
    <row r="132" spans="1:11" ht="15.75" x14ac:dyDescent="0.25">
      <c r="A132" s="1" t="s">
        <v>19</v>
      </c>
      <c r="B132" s="1" t="s">
        <v>15</v>
      </c>
      <c r="C132" s="15" t="s">
        <v>42</v>
      </c>
      <c r="D132" s="19">
        <v>2567</v>
      </c>
      <c r="E132" s="19">
        <v>7701</v>
      </c>
      <c r="F132" s="19">
        <v>3208.75</v>
      </c>
      <c r="G132" s="20">
        <v>4492.25</v>
      </c>
      <c r="H132" s="9">
        <v>43983</v>
      </c>
      <c r="I132" s="14" t="s">
        <v>26</v>
      </c>
      <c r="J132" s="14" t="s">
        <v>37</v>
      </c>
      <c r="K132" s="14" t="s">
        <v>24</v>
      </c>
    </row>
    <row r="133" spans="1:11" ht="15.75" x14ac:dyDescent="0.25">
      <c r="A133" s="1" t="s">
        <v>19</v>
      </c>
      <c r="B133" s="1" t="s">
        <v>11</v>
      </c>
      <c r="C133" s="15" t="s">
        <v>42</v>
      </c>
      <c r="D133" s="19">
        <v>1142</v>
      </c>
      <c r="E133" s="19">
        <v>1142</v>
      </c>
      <c r="F133" s="19">
        <v>228.4</v>
      </c>
      <c r="G133" s="20">
        <v>913.6</v>
      </c>
      <c r="H133" s="9">
        <v>43983</v>
      </c>
      <c r="I133" s="14" t="s">
        <v>26</v>
      </c>
      <c r="J133" s="14" t="s">
        <v>35</v>
      </c>
      <c r="K133" s="14" t="s">
        <v>24</v>
      </c>
    </row>
    <row r="134" spans="1:11" ht="15.75" x14ac:dyDescent="0.25">
      <c r="A134" s="1" t="s">
        <v>19</v>
      </c>
      <c r="B134" s="1" t="s">
        <v>11</v>
      </c>
      <c r="C134" s="15" t="s">
        <v>42</v>
      </c>
      <c r="D134" s="19">
        <v>1282</v>
      </c>
      <c r="E134" s="19">
        <v>1282</v>
      </c>
      <c r="F134" s="19">
        <v>256.39999999999998</v>
      </c>
      <c r="G134" s="20">
        <v>1025.5999999999999</v>
      </c>
      <c r="H134" s="9">
        <v>43983</v>
      </c>
      <c r="I134" s="14" t="s">
        <v>26</v>
      </c>
      <c r="J134" s="14" t="s">
        <v>37</v>
      </c>
      <c r="K134" s="14" t="s">
        <v>25</v>
      </c>
    </row>
    <row r="135" spans="1:11" ht="15.75" x14ac:dyDescent="0.25">
      <c r="A135" s="1" t="s">
        <v>19</v>
      </c>
      <c r="B135" s="1" t="s">
        <v>13</v>
      </c>
      <c r="C135" s="15" t="s">
        <v>42</v>
      </c>
      <c r="D135" s="19">
        <v>602</v>
      </c>
      <c r="E135" s="19">
        <v>3612</v>
      </c>
      <c r="F135" s="19">
        <v>1655.5</v>
      </c>
      <c r="G135" s="20">
        <v>1956.5</v>
      </c>
      <c r="H135" s="9">
        <v>43983</v>
      </c>
      <c r="I135" s="14" t="s">
        <v>26</v>
      </c>
      <c r="J135" s="14" t="s">
        <v>38</v>
      </c>
      <c r="K135" s="14" t="s">
        <v>24</v>
      </c>
    </row>
    <row r="136" spans="1:11" ht="15.75" x14ac:dyDescent="0.25">
      <c r="A136" s="1" t="s">
        <v>19</v>
      </c>
      <c r="B136" s="1" t="s">
        <v>13</v>
      </c>
      <c r="C136" s="15" t="s">
        <v>41</v>
      </c>
      <c r="D136" s="19">
        <v>2907</v>
      </c>
      <c r="E136" s="19">
        <v>17442</v>
      </c>
      <c r="F136" s="19">
        <v>7994.25</v>
      </c>
      <c r="G136" s="20">
        <v>9447.75</v>
      </c>
      <c r="H136" s="9">
        <v>43983</v>
      </c>
      <c r="I136" s="14" t="s">
        <v>26</v>
      </c>
      <c r="J136" s="14" t="s">
        <v>36</v>
      </c>
      <c r="K136" s="14" t="s">
        <v>24</v>
      </c>
    </row>
    <row r="137" spans="1:11" ht="15.75" x14ac:dyDescent="0.25">
      <c r="A137" s="1" t="s">
        <v>19</v>
      </c>
      <c r="B137" s="1" t="s">
        <v>12</v>
      </c>
      <c r="C137" s="15" t="s">
        <v>41</v>
      </c>
      <c r="D137" s="19">
        <v>3200</v>
      </c>
      <c r="E137" s="19">
        <v>16000</v>
      </c>
      <c r="F137" s="19">
        <v>7040</v>
      </c>
      <c r="G137" s="20">
        <v>8960</v>
      </c>
      <c r="H137" s="9">
        <v>44013</v>
      </c>
      <c r="I137" s="14" t="s">
        <v>26</v>
      </c>
      <c r="J137" s="14" t="s">
        <v>38</v>
      </c>
      <c r="K137" s="14" t="s">
        <v>24</v>
      </c>
    </row>
    <row r="138" spans="1:11" ht="15.75" x14ac:dyDescent="0.25">
      <c r="A138" s="1" t="s">
        <v>19</v>
      </c>
      <c r="B138" s="1" t="s">
        <v>10</v>
      </c>
      <c r="C138" s="15" t="s">
        <v>43</v>
      </c>
      <c r="D138" s="19">
        <v>1370</v>
      </c>
      <c r="E138" s="19">
        <v>6850</v>
      </c>
      <c r="F138" s="19">
        <v>2740</v>
      </c>
      <c r="G138" s="20">
        <v>4110</v>
      </c>
      <c r="H138" s="9">
        <v>44013</v>
      </c>
      <c r="I138" s="14" t="s">
        <v>26</v>
      </c>
      <c r="J138" s="14" t="s">
        <v>37</v>
      </c>
      <c r="K138" s="14" t="s">
        <v>24</v>
      </c>
    </row>
    <row r="139" spans="1:11" ht="15.75" x14ac:dyDescent="0.25">
      <c r="A139" s="1" t="s">
        <v>19</v>
      </c>
      <c r="B139" s="1" t="s">
        <v>10</v>
      </c>
      <c r="C139" s="15" t="s">
        <v>41</v>
      </c>
      <c r="D139" s="19">
        <v>3450</v>
      </c>
      <c r="E139" s="19">
        <v>17250</v>
      </c>
      <c r="F139" s="19">
        <v>6900</v>
      </c>
      <c r="G139" s="20">
        <v>10350</v>
      </c>
      <c r="H139" s="9">
        <v>44013</v>
      </c>
      <c r="I139" s="14" t="s">
        <v>26</v>
      </c>
      <c r="J139" s="14" t="s">
        <v>37</v>
      </c>
      <c r="K139" s="14" t="s">
        <v>24</v>
      </c>
    </row>
    <row r="140" spans="1:11" ht="15.75" x14ac:dyDescent="0.25">
      <c r="A140" s="1" t="s">
        <v>19</v>
      </c>
      <c r="B140" s="1" t="s">
        <v>14</v>
      </c>
      <c r="C140" s="15" t="s">
        <v>41</v>
      </c>
      <c r="D140" s="19">
        <v>2529</v>
      </c>
      <c r="E140" s="19">
        <v>10116</v>
      </c>
      <c r="F140" s="19">
        <v>3793.5</v>
      </c>
      <c r="G140" s="20">
        <v>6322.5</v>
      </c>
      <c r="H140" s="9">
        <v>44013</v>
      </c>
      <c r="I140" s="14" t="s">
        <v>26</v>
      </c>
      <c r="J140" s="14" t="s">
        <v>37</v>
      </c>
      <c r="K140" s="14" t="s">
        <v>24</v>
      </c>
    </row>
    <row r="141" spans="1:11" ht="15.75" x14ac:dyDescent="0.25">
      <c r="A141" s="1" t="s">
        <v>19</v>
      </c>
      <c r="B141" s="1" t="s">
        <v>15</v>
      </c>
      <c r="C141" s="15" t="s">
        <v>42</v>
      </c>
      <c r="D141" s="19">
        <v>437</v>
      </c>
      <c r="E141" s="19">
        <v>1311</v>
      </c>
      <c r="F141" s="19">
        <v>546.25</v>
      </c>
      <c r="G141" s="20">
        <v>764.75</v>
      </c>
      <c r="H141" s="9">
        <v>44013</v>
      </c>
      <c r="I141" s="14" t="s">
        <v>26</v>
      </c>
      <c r="J141" s="14" t="s">
        <v>37</v>
      </c>
      <c r="K141" s="14" t="s">
        <v>24</v>
      </c>
    </row>
    <row r="142" spans="1:11" ht="15.75" x14ac:dyDescent="0.25">
      <c r="A142" s="1" t="s">
        <v>19</v>
      </c>
      <c r="B142" s="1" t="s">
        <v>11</v>
      </c>
      <c r="C142" s="15" t="s">
        <v>43</v>
      </c>
      <c r="D142" s="19">
        <v>3627</v>
      </c>
      <c r="E142" s="19">
        <v>3627</v>
      </c>
      <c r="F142" s="19">
        <v>725.4</v>
      </c>
      <c r="G142" s="20">
        <v>2901.6</v>
      </c>
      <c r="H142" s="9">
        <v>44013</v>
      </c>
      <c r="I142" s="14" t="s">
        <v>26</v>
      </c>
      <c r="J142" s="14" t="s">
        <v>37</v>
      </c>
      <c r="K142" s="14" t="s">
        <v>24</v>
      </c>
    </row>
    <row r="143" spans="1:11" ht="15.75" x14ac:dyDescent="0.25">
      <c r="A143" s="1" t="s">
        <v>19</v>
      </c>
      <c r="B143" s="1" t="s">
        <v>13</v>
      </c>
      <c r="C143" s="15" t="s">
        <v>43</v>
      </c>
      <c r="D143" s="19">
        <v>2460</v>
      </c>
      <c r="E143" s="19">
        <v>14760</v>
      </c>
      <c r="F143" s="19">
        <v>6765</v>
      </c>
      <c r="G143" s="20">
        <v>7995</v>
      </c>
      <c r="H143" s="9">
        <v>44013</v>
      </c>
      <c r="I143" s="14" t="s">
        <v>26</v>
      </c>
      <c r="J143" s="14" t="s">
        <v>38</v>
      </c>
      <c r="K143" s="14" t="s">
        <v>25</v>
      </c>
    </row>
    <row r="144" spans="1:11" ht="15.75" x14ac:dyDescent="0.25">
      <c r="A144" s="1" t="s">
        <v>19</v>
      </c>
      <c r="B144" s="1" t="s">
        <v>12</v>
      </c>
      <c r="C144" s="15" t="s">
        <v>43</v>
      </c>
      <c r="D144" s="19">
        <v>2141</v>
      </c>
      <c r="E144" s="19">
        <v>10705</v>
      </c>
      <c r="F144" s="19">
        <v>4710.2</v>
      </c>
      <c r="G144" s="20">
        <v>5994.8</v>
      </c>
      <c r="H144" s="9">
        <v>44044</v>
      </c>
      <c r="I144" s="14" t="s">
        <v>26</v>
      </c>
      <c r="J144" s="14" t="s">
        <v>35</v>
      </c>
      <c r="K144" s="14" t="s">
        <v>24</v>
      </c>
    </row>
    <row r="145" spans="1:11" ht="15.75" x14ac:dyDescent="0.25">
      <c r="A145" s="1" t="s">
        <v>19</v>
      </c>
      <c r="B145" s="1" t="s">
        <v>10</v>
      </c>
      <c r="C145" s="15" t="s">
        <v>43</v>
      </c>
      <c r="D145" s="19">
        <v>2198</v>
      </c>
      <c r="E145" s="19">
        <v>10990</v>
      </c>
      <c r="F145" s="19">
        <v>4396</v>
      </c>
      <c r="G145" s="20">
        <v>6594</v>
      </c>
      <c r="H145" s="9">
        <v>44044</v>
      </c>
      <c r="I145" s="14" t="s">
        <v>26</v>
      </c>
      <c r="J145" s="14" t="s">
        <v>36</v>
      </c>
      <c r="K145" s="14" t="s">
        <v>24</v>
      </c>
    </row>
    <row r="146" spans="1:11" ht="15.75" x14ac:dyDescent="0.25">
      <c r="A146" s="1" t="s">
        <v>19</v>
      </c>
      <c r="B146" s="1" t="s">
        <v>10</v>
      </c>
      <c r="C146" s="15" t="s">
        <v>43</v>
      </c>
      <c r="D146" s="19">
        <v>678</v>
      </c>
      <c r="E146" s="19">
        <v>3390</v>
      </c>
      <c r="F146" s="19">
        <v>1356</v>
      </c>
      <c r="G146" s="20">
        <v>2034</v>
      </c>
      <c r="H146" s="9">
        <v>44044</v>
      </c>
      <c r="I146" s="14" t="s">
        <v>26</v>
      </c>
      <c r="J146" s="14" t="s">
        <v>36</v>
      </c>
      <c r="K146" s="14" t="s">
        <v>25</v>
      </c>
    </row>
    <row r="147" spans="1:11" ht="15.75" x14ac:dyDescent="0.25">
      <c r="A147" s="1" t="s">
        <v>19</v>
      </c>
      <c r="B147" s="1" t="s">
        <v>15</v>
      </c>
      <c r="C147" s="15" t="s">
        <v>41</v>
      </c>
      <c r="D147" s="19">
        <v>2807</v>
      </c>
      <c r="E147" s="19">
        <v>8421</v>
      </c>
      <c r="F147" s="19">
        <v>3508.75</v>
      </c>
      <c r="G147" s="20">
        <v>4912.25</v>
      </c>
      <c r="H147" s="9">
        <v>44044</v>
      </c>
      <c r="I147" s="14" t="s">
        <v>26</v>
      </c>
      <c r="J147" s="14" t="s">
        <v>37</v>
      </c>
      <c r="K147" s="14" t="s">
        <v>24</v>
      </c>
    </row>
    <row r="148" spans="1:11" ht="15.75" x14ac:dyDescent="0.25">
      <c r="A148" s="1" t="s">
        <v>19</v>
      </c>
      <c r="B148" s="1" t="s">
        <v>15</v>
      </c>
      <c r="C148" s="15" t="s">
        <v>43</v>
      </c>
      <c r="D148" s="19">
        <v>2541</v>
      </c>
      <c r="E148" s="19">
        <v>7623</v>
      </c>
      <c r="F148" s="19">
        <v>3176.25</v>
      </c>
      <c r="G148" s="20">
        <v>4446.75</v>
      </c>
      <c r="H148" s="9">
        <v>44044</v>
      </c>
      <c r="I148" s="14" t="s">
        <v>26</v>
      </c>
      <c r="J148" s="14" t="s">
        <v>37</v>
      </c>
      <c r="K148" s="14" t="s">
        <v>24</v>
      </c>
    </row>
    <row r="149" spans="1:11" ht="15.75" x14ac:dyDescent="0.25">
      <c r="A149" s="1" t="s">
        <v>19</v>
      </c>
      <c r="B149" s="1" t="s">
        <v>13</v>
      </c>
      <c r="C149" s="15" t="s">
        <v>42</v>
      </c>
      <c r="D149" s="19">
        <v>2821</v>
      </c>
      <c r="E149" s="19">
        <v>16926</v>
      </c>
      <c r="F149" s="19">
        <v>7757.75</v>
      </c>
      <c r="G149" s="20">
        <v>9168.25</v>
      </c>
      <c r="H149" s="9">
        <v>44044</v>
      </c>
      <c r="I149" s="14" t="s">
        <v>27</v>
      </c>
      <c r="J149" s="14" t="s">
        <v>37</v>
      </c>
      <c r="K149" s="14" t="s">
        <v>25</v>
      </c>
    </row>
    <row r="150" spans="1:11" ht="15.75" x14ac:dyDescent="0.25">
      <c r="A150" s="1" t="s">
        <v>19</v>
      </c>
      <c r="B150" s="1" t="s">
        <v>13</v>
      </c>
      <c r="C150" s="15" t="s">
        <v>41</v>
      </c>
      <c r="D150" s="19">
        <v>2832</v>
      </c>
      <c r="E150" s="19">
        <v>16992</v>
      </c>
      <c r="F150" s="19">
        <v>7788</v>
      </c>
      <c r="G150" s="20">
        <v>9204</v>
      </c>
      <c r="H150" s="9">
        <v>44044</v>
      </c>
      <c r="I150" s="14" t="s">
        <v>26</v>
      </c>
      <c r="J150" s="14" t="s">
        <v>35</v>
      </c>
      <c r="K150" s="14" t="s">
        <v>25</v>
      </c>
    </row>
    <row r="151" spans="1:11" ht="15.75" x14ac:dyDescent="0.25">
      <c r="A151" s="1" t="s">
        <v>19</v>
      </c>
      <c r="B151" s="1" t="s">
        <v>12</v>
      </c>
      <c r="C151" s="15" t="s">
        <v>43</v>
      </c>
      <c r="D151" s="19">
        <v>2071</v>
      </c>
      <c r="E151" s="19">
        <v>10355</v>
      </c>
      <c r="F151" s="19">
        <v>4556.2</v>
      </c>
      <c r="G151" s="20">
        <v>5798.8</v>
      </c>
      <c r="H151" s="9">
        <v>44075</v>
      </c>
      <c r="I151" s="14" t="s">
        <v>26</v>
      </c>
      <c r="J151" s="14" t="s">
        <v>37</v>
      </c>
      <c r="K151" s="14" t="s">
        <v>24</v>
      </c>
    </row>
    <row r="152" spans="1:11" ht="15.75" x14ac:dyDescent="0.25">
      <c r="A152" s="1" t="s">
        <v>19</v>
      </c>
      <c r="B152" s="1" t="s">
        <v>10</v>
      </c>
      <c r="C152" s="15" t="s">
        <v>43</v>
      </c>
      <c r="D152" s="19">
        <v>1056</v>
      </c>
      <c r="E152" s="19">
        <v>5280</v>
      </c>
      <c r="F152" s="19">
        <v>2112</v>
      </c>
      <c r="G152" s="20">
        <v>3168</v>
      </c>
      <c r="H152" s="9">
        <v>44075</v>
      </c>
      <c r="I152" s="14" t="s">
        <v>26</v>
      </c>
      <c r="J152" s="14" t="s">
        <v>35</v>
      </c>
      <c r="K152" s="14" t="s">
        <v>25</v>
      </c>
    </row>
    <row r="153" spans="1:11" ht="15.75" x14ac:dyDescent="0.25">
      <c r="A153" s="1" t="s">
        <v>19</v>
      </c>
      <c r="B153" s="1" t="s">
        <v>10</v>
      </c>
      <c r="C153" s="15" t="s">
        <v>43</v>
      </c>
      <c r="D153" s="19">
        <v>1767</v>
      </c>
      <c r="E153" s="19">
        <v>8835</v>
      </c>
      <c r="F153" s="19">
        <v>3534</v>
      </c>
      <c r="G153" s="20">
        <v>5301</v>
      </c>
      <c r="H153" s="9">
        <v>44075</v>
      </c>
      <c r="I153" s="14" t="s">
        <v>26</v>
      </c>
      <c r="J153" s="14" t="s">
        <v>36</v>
      </c>
      <c r="K153" s="14" t="s">
        <v>24</v>
      </c>
    </row>
    <row r="154" spans="1:11" ht="15.75" x14ac:dyDescent="0.25">
      <c r="A154" s="1" t="s">
        <v>19</v>
      </c>
      <c r="B154" s="1" t="s">
        <v>14</v>
      </c>
      <c r="C154" s="15" t="s">
        <v>42</v>
      </c>
      <c r="D154" s="19">
        <v>1947</v>
      </c>
      <c r="E154" s="19">
        <v>7788</v>
      </c>
      <c r="F154" s="19">
        <v>2920.5</v>
      </c>
      <c r="G154" s="20">
        <v>4867.5</v>
      </c>
      <c r="H154" s="9">
        <v>44075</v>
      </c>
      <c r="I154" s="14" t="s">
        <v>26</v>
      </c>
      <c r="J154" s="14" t="s">
        <v>37</v>
      </c>
      <c r="K154" s="14" t="s">
        <v>24</v>
      </c>
    </row>
    <row r="155" spans="1:11" ht="15.75" x14ac:dyDescent="0.25">
      <c r="A155" s="1" t="s">
        <v>19</v>
      </c>
      <c r="B155" s="1" t="s">
        <v>15</v>
      </c>
      <c r="C155" s="15" t="s">
        <v>43</v>
      </c>
      <c r="D155" s="19">
        <v>1867</v>
      </c>
      <c r="E155" s="19">
        <v>5601</v>
      </c>
      <c r="F155" s="19">
        <v>2333.75</v>
      </c>
      <c r="G155" s="20">
        <v>3267.25</v>
      </c>
      <c r="H155" s="9">
        <v>44075</v>
      </c>
      <c r="I155" s="14" t="s">
        <v>26</v>
      </c>
      <c r="J155" s="14" t="s">
        <v>38</v>
      </c>
      <c r="K155" s="14" t="s">
        <v>24</v>
      </c>
    </row>
    <row r="156" spans="1:11" ht="15.75" x14ac:dyDescent="0.25">
      <c r="A156" s="1" t="s">
        <v>19</v>
      </c>
      <c r="B156" s="1" t="s">
        <v>11</v>
      </c>
      <c r="C156" s="15" t="s">
        <v>42</v>
      </c>
      <c r="D156" s="19">
        <v>2328</v>
      </c>
      <c r="E156" s="19">
        <v>2328</v>
      </c>
      <c r="F156" s="19">
        <v>465.6</v>
      </c>
      <c r="G156" s="20">
        <v>1862.4</v>
      </c>
      <c r="H156" s="9">
        <v>44075</v>
      </c>
      <c r="I156" s="14" t="s">
        <v>26</v>
      </c>
      <c r="J156" s="14" t="s">
        <v>37</v>
      </c>
      <c r="K156" s="14" t="s">
        <v>24</v>
      </c>
    </row>
    <row r="157" spans="1:11" ht="15.75" x14ac:dyDescent="0.25">
      <c r="A157" s="1" t="s">
        <v>19</v>
      </c>
      <c r="B157" s="1" t="s">
        <v>13</v>
      </c>
      <c r="C157" s="15" t="s">
        <v>42</v>
      </c>
      <c r="D157" s="19">
        <v>1596</v>
      </c>
      <c r="E157" s="19">
        <v>9576</v>
      </c>
      <c r="F157" s="19">
        <v>4389</v>
      </c>
      <c r="G157" s="20">
        <v>5187</v>
      </c>
      <c r="H157" s="9">
        <v>44075</v>
      </c>
      <c r="I157" s="14" t="s">
        <v>26</v>
      </c>
      <c r="J157" s="14" t="s">
        <v>37</v>
      </c>
      <c r="K157" s="14" t="s">
        <v>24</v>
      </c>
    </row>
    <row r="158" spans="1:11" ht="15.75" x14ac:dyDescent="0.25">
      <c r="A158" s="1" t="s">
        <v>19</v>
      </c>
      <c r="B158" s="1" t="s">
        <v>12</v>
      </c>
      <c r="C158" s="15" t="s">
        <v>42</v>
      </c>
      <c r="D158" s="19">
        <v>1143</v>
      </c>
      <c r="E158" s="19">
        <v>5715</v>
      </c>
      <c r="F158" s="19">
        <v>2514.6</v>
      </c>
      <c r="G158" s="20">
        <v>3200.4</v>
      </c>
      <c r="H158" s="9">
        <v>44105</v>
      </c>
      <c r="I158" s="14" t="s">
        <v>27</v>
      </c>
      <c r="J158" s="14" t="s">
        <v>38</v>
      </c>
      <c r="K158" s="14" t="s">
        <v>25</v>
      </c>
    </row>
    <row r="159" spans="1:11" ht="15.75" x14ac:dyDescent="0.25">
      <c r="A159" s="1" t="s">
        <v>19</v>
      </c>
      <c r="B159" s="1" t="s">
        <v>10</v>
      </c>
      <c r="C159" s="15" t="s">
        <v>42</v>
      </c>
      <c r="D159" s="19">
        <v>861</v>
      </c>
      <c r="E159" s="19">
        <v>4305</v>
      </c>
      <c r="F159" s="19">
        <v>1722</v>
      </c>
      <c r="G159" s="20">
        <v>2583</v>
      </c>
      <c r="H159" s="9">
        <v>44105</v>
      </c>
      <c r="I159" s="14" t="s">
        <v>26</v>
      </c>
      <c r="J159" s="14" t="s">
        <v>38</v>
      </c>
      <c r="K159" s="14" t="s">
        <v>24</v>
      </c>
    </row>
    <row r="160" spans="1:11" ht="15.75" x14ac:dyDescent="0.25">
      <c r="A160" s="1" t="s">
        <v>19</v>
      </c>
      <c r="B160" s="1" t="s">
        <v>10</v>
      </c>
      <c r="C160" s="15" t="s">
        <v>43</v>
      </c>
      <c r="D160" s="19">
        <v>1153</v>
      </c>
      <c r="E160" s="19">
        <v>5765</v>
      </c>
      <c r="F160" s="19">
        <v>2306</v>
      </c>
      <c r="G160" s="20">
        <v>3459</v>
      </c>
      <c r="H160" s="9">
        <v>44105</v>
      </c>
      <c r="I160" s="14" t="s">
        <v>26</v>
      </c>
      <c r="J160" s="14" t="s">
        <v>38</v>
      </c>
      <c r="K160" s="14" t="s">
        <v>24</v>
      </c>
    </row>
    <row r="161" spans="1:11" ht="15.75" x14ac:dyDescent="0.25">
      <c r="A161" s="1" t="s">
        <v>19</v>
      </c>
      <c r="B161" s="1" t="s">
        <v>10</v>
      </c>
      <c r="C161" s="15" t="s">
        <v>43</v>
      </c>
      <c r="D161" s="19">
        <v>2914</v>
      </c>
      <c r="E161" s="19">
        <v>14570</v>
      </c>
      <c r="F161" s="19">
        <v>5828</v>
      </c>
      <c r="G161" s="20">
        <v>8742</v>
      </c>
      <c r="H161" s="9">
        <v>44105</v>
      </c>
      <c r="I161" s="14" t="s">
        <v>26</v>
      </c>
      <c r="J161" s="14" t="s">
        <v>38</v>
      </c>
      <c r="K161" s="14" t="s">
        <v>25</v>
      </c>
    </row>
    <row r="162" spans="1:11" ht="15.75" x14ac:dyDescent="0.25">
      <c r="A162" s="1" t="s">
        <v>19</v>
      </c>
      <c r="B162" s="1" t="s">
        <v>14</v>
      </c>
      <c r="C162" s="15" t="s">
        <v>43</v>
      </c>
      <c r="D162" s="19">
        <v>1010</v>
      </c>
      <c r="E162" s="19">
        <v>4040</v>
      </c>
      <c r="F162" s="19">
        <v>1515</v>
      </c>
      <c r="G162" s="20">
        <v>2525</v>
      </c>
      <c r="H162" s="9">
        <v>44105</v>
      </c>
      <c r="I162" s="14" t="s">
        <v>26</v>
      </c>
      <c r="J162" s="14" t="s">
        <v>35</v>
      </c>
      <c r="K162" s="14" t="s">
        <v>24</v>
      </c>
    </row>
    <row r="163" spans="1:11" ht="15.75" x14ac:dyDescent="0.25">
      <c r="A163" s="1" t="s">
        <v>19</v>
      </c>
      <c r="B163" s="1" t="s">
        <v>15</v>
      </c>
      <c r="C163" s="15" t="s">
        <v>41</v>
      </c>
      <c r="D163" s="19">
        <v>1153</v>
      </c>
      <c r="E163" s="19">
        <v>3459</v>
      </c>
      <c r="F163" s="19">
        <v>1441.25</v>
      </c>
      <c r="G163" s="20">
        <v>2017.75</v>
      </c>
      <c r="H163" s="9">
        <v>44105</v>
      </c>
      <c r="I163" s="14" t="s">
        <v>26</v>
      </c>
      <c r="J163" s="14" t="s">
        <v>37</v>
      </c>
      <c r="K163" s="14" t="s">
        <v>24</v>
      </c>
    </row>
    <row r="164" spans="1:11" ht="15.75" x14ac:dyDescent="0.25">
      <c r="A164" s="1" t="s">
        <v>19</v>
      </c>
      <c r="B164" s="1" t="s">
        <v>15</v>
      </c>
      <c r="C164" s="15" t="s">
        <v>42</v>
      </c>
      <c r="D164" s="19">
        <v>1010</v>
      </c>
      <c r="E164" s="19">
        <v>3030</v>
      </c>
      <c r="F164" s="19">
        <v>1262.5</v>
      </c>
      <c r="G164" s="20">
        <v>1767.5</v>
      </c>
      <c r="H164" s="9">
        <v>44105</v>
      </c>
      <c r="I164" s="14" t="s">
        <v>26</v>
      </c>
      <c r="J164" s="14" t="s">
        <v>38</v>
      </c>
      <c r="K164" s="14" t="s">
        <v>25</v>
      </c>
    </row>
    <row r="165" spans="1:11" ht="15.75" x14ac:dyDescent="0.25">
      <c r="A165" s="1" t="s">
        <v>19</v>
      </c>
      <c r="B165" s="1" t="s">
        <v>11</v>
      </c>
      <c r="C165" s="15" t="s">
        <v>42</v>
      </c>
      <c r="D165" s="19">
        <v>1566</v>
      </c>
      <c r="E165" s="19">
        <v>1566</v>
      </c>
      <c r="F165" s="19">
        <v>313.2</v>
      </c>
      <c r="G165" s="20">
        <v>1252.8</v>
      </c>
      <c r="H165" s="9">
        <v>44105</v>
      </c>
      <c r="I165" s="14" t="s">
        <v>26</v>
      </c>
      <c r="J165" s="14" t="s">
        <v>37</v>
      </c>
      <c r="K165" s="14" t="s">
        <v>25</v>
      </c>
    </row>
    <row r="166" spans="1:11" ht="15.75" x14ac:dyDescent="0.25">
      <c r="A166" s="1" t="s">
        <v>19</v>
      </c>
      <c r="B166" s="1" t="s">
        <v>13</v>
      </c>
      <c r="C166" s="15" t="s">
        <v>41</v>
      </c>
      <c r="D166" s="19">
        <v>861</v>
      </c>
      <c r="E166" s="19">
        <v>5166</v>
      </c>
      <c r="F166" s="19">
        <v>2367.75</v>
      </c>
      <c r="G166" s="20">
        <v>2798.25</v>
      </c>
      <c r="H166" s="9">
        <v>44105</v>
      </c>
      <c r="I166" s="14" t="s">
        <v>26</v>
      </c>
      <c r="J166" s="14" t="s">
        <v>38</v>
      </c>
      <c r="K166" s="14" t="s">
        <v>24</v>
      </c>
    </row>
    <row r="167" spans="1:11" ht="15.75" x14ac:dyDescent="0.25">
      <c r="A167" s="1" t="s">
        <v>19</v>
      </c>
      <c r="B167" s="1" t="s">
        <v>13</v>
      </c>
      <c r="C167" s="15" t="s">
        <v>42</v>
      </c>
      <c r="D167" s="19">
        <v>986</v>
      </c>
      <c r="E167" s="19">
        <v>5916</v>
      </c>
      <c r="F167" s="19">
        <v>2711.5</v>
      </c>
      <c r="G167" s="20">
        <v>3204.5</v>
      </c>
      <c r="H167" s="9">
        <v>44105</v>
      </c>
      <c r="I167" s="14" t="s">
        <v>26</v>
      </c>
      <c r="J167" s="14" t="s">
        <v>37</v>
      </c>
      <c r="K167" s="14" t="s">
        <v>24</v>
      </c>
    </row>
    <row r="168" spans="1:11" ht="15.75" x14ac:dyDescent="0.25">
      <c r="A168" s="1" t="s">
        <v>19</v>
      </c>
      <c r="B168" s="1" t="s">
        <v>12</v>
      </c>
      <c r="C168" s="15" t="s">
        <v>41</v>
      </c>
      <c r="D168" s="19">
        <v>1236</v>
      </c>
      <c r="E168" s="19">
        <v>6180</v>
      </c>
      <c r="F168" s="19">
        <v>2719.2</v>
      </c>
      <c r="G168" s="20">
        <v>3460.8</v>
      </c>
      <c r="H168" s="9">
        <v>44136</v>
      </c>
      <c r="I168" s="14" t="s">
        <v>26</v>
      </c>
      <c r="J168" s="14" t="s">
        <v>38</v>
      </c>
      <c r="K168" s="14" t="s">
        <v>25</v>
      </c>
    </row>
    <row r="169" spans="1:11" ht="15.75" x14ac:dyDescent="0.25">
      <c r="A169" s="1" t="s">
        <v>19</v>
      </c>
      <c r="B169" s="1" t="s">
        <v>10</v>
      </c>
      <c r="C169" s="15" t="s">
        <v>43</v>
      </c>
      <c r="D169" s="19">
        <v>2905</v>
      </c>
      <c r="E169" s="19">
        <v>14525</v>
      </c>
      <c r="F169" s="19">
        <v>5810</v>
      </c>
      <c r="G169" s="20">
        <v>8715</v>
      </c>
      <c r="H169" s="9">
        <v>44136</v>
      </c>
      <c r="I169" s="14" t="s">
        <v>26</v>
      </c>
      <c r="J169" s="14" t="s">
        <v>38</v>
      </c>
      <c r="K169" s="14" t="s">
        <v>24</v>
      </c>
    </row>
    <row r="170" spans="1:11" ht="15.75" x14ac:dyDescent="0.25">
      <c r="A170" s="1" t="s">
        <v>19</v>
      </c>
      <c r="B170" s="1" t="s">
        <v>10</v>
      </c>
      <c r="C170" s="15" t="s">
        <v>43</v>
      </c>
      <c r="D170" s="19">
        <v>1177</v>
      </c>
      <c r="E170" s="19">
        <v>5885</v>
      </c>
      <c r="F170" s="19">
        <v>2354</v>
      </c>
      <c r="G170" s="20">
        <v>3531</v>
      </c>
      <c r="H170" s="9">
        <v>44136</v>
      </c>
      <c r="I170" s="14" t="s">
        <v>26</v>
      </c>
      <c r="J170" s="14" t="s">
        <v>37</v>
      </c>
      <c r="K170" s="14" t="s">
        <v>24</v>
      </c>
    </row>
    <row r="171" spans="1:11" ht="15.75" x14ac:dyDescent="0.25">
      <c r="A171" s="1" t="s">
        <v>19</v>
      </c>
      <c r="B171" s="1" t="s">
        <v>14</v>
      </c>
      <c r="C171" s="15" t="s">
        <v>41</v>
      </c>
      <c r="D171" s="19">
        <v>2030</v>
      </c>
      <c r="E171" s="19">
        <v>8120</v>
      </c>
      <c r="F171" s="19">
        <v>3045</v>
      </c>
      <c r="G171" s="20">
        <v>5075</v>
      </c>
      <c r="H171" s="9">
        <v>44136</v>
      </c>
      <c r="I171" s="14" t="s">
        <v>26</v>
      </c>
      <c r="J171" s="14" t="s">
        <v>35</v>
      </c>
      <c r="K171" s="14" t="s">
        <v>25</v>
      </c>
    </row>
    <row r="172" spans="1:11" ht="15.75" x14ac:dyDescent="0.25">
      <c r="A172" s="1" t="s">
        <v>19</v>
      </c>
      <c r="B172" s="1" t="s">
        <v>15</v>
      </c>
      <c r="C172" s="15" t="s">
        <v>43</v>
      </c>
      <c r="D172" s="19">
        <v>2387</v>
      </c>
      <c r="E172" s="19">
        <v>7161</v>
      </c>
      <c r="F172" s="19">
        <v>2983.75</v>
      </c>
      <c r="G172" s="20">
        <v>4177.25</v>
      </c>
      <c r="H172" s="9">
        <v>44136</v>
      </c>
      <c r="I172" s="14" t="s">
        <v>26</v>
      </c>
      <c r="J172" s="14" t="s">
        <v>35</v>
      </c>
      <c r="K172" s="14" t="s">
        <v>25</v>
      </c>
    </row>
    <row r="173" spans="1:11" ht="15.75" x14ac:dyDescent="0.25">
      <c r="A173" s="1" t="s">
        <v>19</v>
      </c>
      <c r="B173" s="1" t="s">
        <v>11</v>
      </c>
      <c r="C173" s="15" t="s">
        <v>43</v>
      </c>
      <c r="D173" s="19">
        <v>2723</v>
      </c>
      <c r="E173" s="19">
        <v>2723</v>
      </c>
      <c r="F173" s="19">
        <v>544.6</v>
      </c>
      <c r="G173" s="20">
        <v>2178.4</v>
      </c>
      <c r="H173" s="9">
        <v>44136</v>
      </c>
      <c r="I173" s="14" t="s">
        <v>26</v>
      </c>
      <c r="J173" s="14" t="s">
        <v>35</v>
      </c>
      <c r="K173" s="14" t="s">
        <v>24</v>
      </c>
    </row>
    <row r="174" spans="1:11" ht="15.75" x14ac:dyDescent="0.25">
      <c r="A174" s="1" t="s">
        <v>19</v>
      </c>
      <c r="B174" s="1" t="s">
        <v>13</v>
      </c>
      <c r="C174" s="15" t="s">
        <v>41</v>
      </c>
      <c r="D174" s="19">
        <v>547</v>
      </c>
      <c r="E174" s="19">
        <v>3282</v>
      </c>
      <c r="F174" s="19">
        <v>1504.25</v>
      </c>
      <c r="G174" s="20">
        <v>1777.75</v>
      </c>
      <c r="H174" s="9">
        <v>44136</v>
      </c>
      <c r="I174" s="14" t="s">
        <v>26</v>
      </c>
      <c r="J174" s="14" t="s">
        <v>36</v>
      </c>
      <c r="K174" s="14" t="s">
        <v>24</v>
      </c>
    </row>
    <row r="175" spans="1:11" ht="15.75" x14ac:dyDescent="0.25">
      <c r="A175" s="1" t="s">
        <v>19</v>
      </c>
      <c r="B175" s="1" t="s">
        <v>12</v>
      </c>
      <c r="C175" s="15" t="s">
        <v>43</v>
      </c>
      <c r="D175" s="19">
        <v>1372</v>
      </c>
      <c r="E175" s="19">
        <v>6860</v>
      </c>
      <c r="F175" s="19">
        <v>3018.4</v>
      </c>
      <c r="G175" s="20">
        <v>3841.6</v>
      </c>
      <c r="H175" s="9">
        <v>44166</v>
      </c>
      <c r="I175" s="14" t="s">
        <v>26</v>
      </c>
      <c r="J175" s="14" t="s">
        <v>37</v>
      </c>
      <c r="K175" s="14" t="s">
        <v>24</v>
      </c>
    </row>
    <row r="176" spans="1:11" ht="15.75" x14ac:dyDescent="0.25">
      <c r="A176" s="1" t="s">
        <v>19</v>
      </c>
      <c r="B176" s="1" t="s">
        <v>10</v>
      </c>
      <c r="C176" s="15" t="s">
        <v>41</v>
      </c>
      <c r="D176" s="19">
        <v>274</v>
      </c>
      <c r="E176" s="19">
        <v>1370</v>
      </c>
      <c r="F176" s="19">
        <v>548</v>
      </c>
      <c r="G176" s="20">
        <v>822</v>
      </c>
      <c r="H176" s="9">
        <v>44166</v>
      </c>
      <c r="I176" s="14" t="s">
        <v>26</v>
      </c>
      <c r="J176" s="14" t="s">
        <v>38</v>
      </c>
      <c r="K176" s="14" t="s">
        <v>24</v>
      </c>
    </row>
    <row r="177" spans="1:11" ht="15.75" x14ac:dyDescent="0.25">
      <c r="A177" s="1" t="s">
        <v>19</v>
      </c>
      <c r="B177" s="1" t="s">
        <v>10</v>
      </c>
      <c r="C177" s="15" t="s">
        <v>42</v>
      </c>
      <c r="D177" s="19">
        <v>2797</v>
      </c>
      <c r="E177" s="19">
        <v>13985</v>
      </c>
      <c r="F177" s="19">
        <v>5594</v>
      </c>
      <c r="G177" s="20">
        <v>8391</v>
      </c>
      <c r="H177" s="9">
        <v>44166</v>
      </c>
      <c r="I177" s="14" t="s">
        <v>26</v>
      </c>
      <c r="J177" s="14" t="s">
        <v>38</v>
      </c>
      <c r="K177" s="14" t="s">
        <v>25</v>
      </c>
    </row>
    <row r="178" spans="1:11" ht="15.75" x14ac:dyDescent="0.25">
      <c r="A178" s="1" t="s">
        <v>19</v>
      </c>
      <c r="B178" s="1" t="s">
        <v>10</v>
      </c>
      <c r="C178" s="15" t="s">
        <v>41</v>
      </c>
      <c r="D178" s="19">
        <v>914</v>
      </c>
      <c r="E178" s="19">
        <v>4570</v>
      </c>
      <c r="F178" s="19">
        <v>1828</v>
      </c>
      <c r="G178" s="20">
        <v>2742</v>
      </c>
      <c r="H178" s="9">
        <v>44166</v>
      </c>
      <c r="I178" s="14" t="s">
        <v>26</v>
      </c>
      <c r="J178" s="14" t="s">
        <v>37</v>
      </c>
      <c r="K178" s="14" t="s">
        <v>24</v>
      </c>
    </row>
    <row r="179" spans="1:11" ht="15.75" x14ac:dyDescent="0.25">
      <c r="A179" s="1" t="s">
        <v>19</v>
      </c>
      <c r="B179" s="1" t="s">
        <v>14</v>
      </c>
      <c r="C179" s="15" t="s">
        <v>41</v>
      </c>
      <c r="D179" s="19">
        <v>274</v>
      </c>
      <c r="E179" s="19">
        <v>1096</v>
      </c>
      <c r="F179" s="19">
        <v>411</v>
      </c>
      <c r="G179" s="20">
        <v>685</v>
      </c>
      <c r="H179" s="9">
        <v>44166</v>
      </c>
      <c r="I179" s="14" t="s">
        <v>26</v>
      </c>
      <c r="J179" s="14" t="s">
        <v>35</v>
      </c>
      <c r="K179" s="14" t="s">
        <v>24</v>
      </c>
    </row>
    <row r="180" spans="1:11" ht="15.75" x14ac:dyDescent="0.25">
      <c r="A180" s="1" t="s">
        <v>19</v>
      </c>
      <c r="B180" s="1" t="s">
        <v>15</v>
      </c>
      <c r="C180" s="15" t="s">
        <v>43</v>
      </c>
      <c r="D180" s="19">
        <v>2663</v>
      </c>
      <c r="E180" s="19">
        <v>7989</v>
      </c>
      <c r="F180" s="19">
        <v>3328.75</v>
      </c>
      <c r="G180" s="20">
        <v>4660.25</v>
      </c>
      <c r="H180" s="9">
        <v>44166</v>
      </c>
      <c r="I180" s="14" t="s">
        <v>26</v>
      </c>
      <c r="J180" s="14" t="s">
        <v>38</v>
      </c>
      <c r="K180" s="14" t="s">
        <v>24</v>
      </c>
    </row>
    <row r="181" spans="1:11" ht="15.75" x14ac:dyDescent="0.25">
      <c r="A181" s="1" t="s">
        <v>19</v>
      </c>
      <c r="B181" s="1" t="s">
        <v>15</v>
      </c>
      <c r="C181" s="15" t="s">
        <v>42</v>
      </c>
      <c r="D181" s="19">
        <v>570</v>
      </c>
      <c r="E181" s="19">
        <v>1710</v>
      </c>
      <c r="F181" s="19">
        <v>712.5</v>
      </c>
      <c r="G181" s="20">
        <v>997.5</v>
      </c>
      <c r="H181" s="9">
        <v>44166</v>
      </c>
      <c r="I181" s="14" t="s">
        <v>26</v>
      </c>
      <c r="J181" s="14" t="s">
        <v>38</v>
      </c>
      <c r="K181" s="14" t="s">
        <v>25</v>
      </c>
    </row>
    <row r="182" spans="1:11" ht="15.75" x14ac:dyDescent="0.25">
      <c r="A182" s="1" t="s">
        <v>19</v>
      </c>
      <c r="B182" s="1" t="s">
        <v>11</v>
      </c>
      <c r="C182" s="15" t="s">
        <v>42</v>
      </c>
      <c r="D182" s="19">
        <v>615</v>
      </c>
      <c r="E182" s="19">
        <v>615</v>
      </c>
      <c r="F182" s="19">
        <v>123</v>
      </c>
      <c r="G182" s="20">
        <v>492</v>
      </c>
      <c r="H182" s="9">
        <v>44166</v>
      </c>
      <c r="I182" s="14" t="s">
        <v>26</v>
      </c>
      <c r="J182" s="14" t="s">
        <v>35</v>
      </c>
      <c r="K182" s="14" t="s">
        <v>24</v>
      </c>
    </row>
    <row r="183" spans="1:11" ht="15.75" x14ac:dyDescent="0.25">
      <c r="A183" s="1" t="s">
        <v>19</v>
      </c>
      <c r="B183" s="1" t="s">
        <v>11</v>
      </c>
      <c r="C183" s="15" t="s">
        <v>42</v>
      </c>
      <c r="D183" s="19">
        <v>2797</v>
      </c>
      <c r="E183" s="19">
        <v>2797</v>
      </c>
      <c r="F183" s="19">
        <v>559.4</v>
      </c>
      <c r="G183" s="20">
        <v>2237.6</v>
      </c>
      <c r="H183" s="9">
        <v>44166</v>
      </c>
      <c r="I183" s="14" t="s">
        <v>26</v>
      </c>
      <c r="J183" s="14" t="s">
        <v>37</v>
      </c>
      <c r="K183" s="14" t="s">
        <v>24</v>
      </c>
    </row>
    <row r="184" spans="1:11" ht="15.75" x14ac:dyDescent="0.25">
      <c r="A184" s="1" t="s">
        <v>19</v>
      </c>
      <c r="B184" s="1" t="s">
        <v>13</v>
      </c>
      <c r="C184" s="15" t="s">
        <v>41</v>
      </c>
      <c r="D184" s="19">
        <v>1372</v>
      </c>
      <c r="E184" s="19">
        <v>8232</v>
      </c>
      <c r="F184" s="19">
        <v>3773</v>
      </c>
      <c r="G184" s="20">
        <v>4459</v>
      </c>
      <c r="H184" s="9">
        <v>44166</v>
      </c>
      <c r="I184" s="14" t="s">
        <v>26</v>
      </c>
      <c r="J184" s="14" t="s">
        <v>38</v>
      </c>
      <c r="K184" s="14" t="s">
        <v>25</v>
      </c>
    </row>
    <row r="185" spans="1:11" ht="15.75" x14ac:dyDescent="0.25">
      <c r="A185" s="1" t="s">
        <v>19</v>
      </c>
      <c r="B185" s="1" t="s">
        <v>13</v>
      </c>
      <c r="C185" s="15" t="s">
        <v>42</v>
      </c>
      <c r="D185" s="19">
        <v>914</v>
      </c>
      <c r="E185" s="19">
        <v>5484</v>
      </c>
      <c r="F185" s="19">
        <v>2513.5</v>
      </c>
      <c r="G185" s="20">
        <v>2970.5</v>
      </c>
      <c r="H185" s="9">
        <v>44166</v>
      </c>
      <c r="I185" s="14" t="s">
        <v>26</v>
      </c>
      <c r="J185" s="14" t="s">
        <v>37</v>
      </c>
      <c r="K185" s="14" t="s">
        <v>25</v>
      </c>
    </row>
    <row r="186" spans="1:11" ht="15.75" x14ac:dyDescent="0.25">
      <c r="A186" s="1" t="s">
        <v>20</v>
      </c>
      <c r="B186" s="1" t="s">
        <v>12</v>
      </c>
      <c r="C186" s="15" t="s">
        <v>41</v>
      </c>
      <c r="D186" s="19">
        <v>2629</v>
      </c>
      <c r="E186" s="19">
        <v>13145</v>
      </c>
      <c r="F186" s="19">
        <v>5783.8</v>
      </c>
      <c r="G186" s="20">
        <v>7361.2</v>
      </c>
      <c r="H186" s="9">
        <v>43831</v>
      </c>
      <c r="I186" s="14" t="s">
        <v>26</v>
      </c>
      <c r="J186" s="14" t="s">
        <v>37</v>
      </c>
      <c r="K186" s="14" t="s">
        <v>24</v>
      </c>
    </row>
    <row r="187" spans="1:11" ht="15.75" x14ac:dyDescent="0.25">
      <c r="A187" s="1" t="s">
        <v>20</v>
      </c>
      <c r="B187" s="1" t="s">
        <v>10</v>
      </c>
      <c r="C187" s="15" t="s">
        <v>42</v>
      </c>
      <c r="D187" s="19">
        <v>2565</v>
      </c>
      <c r="E187" s="19">
        <v>12825</v>
      </c>
      <c r="F187" s="19">
        <v>5130</v>
      </c>
      <c r="G187" s="20">
        <v>7695</v>
      </c>
      <c r="H187" s="9">
        <v>43831</v>
      </c>
      <c r="I187" s="14" t="s">
        <v>26</v>
      </c>
      <c r="J187" s="14" t="s">
        <v>38</v>
      </c>
      <c r="K187" s="14" t="s">
        <v>25</v>
      </c>
    </row>
    <row r="188" spans="1:11" ht="15.75" x14ac:dyDescent="0.25">
      <c r="A188" s="1" t="s">
        <v>20</v>
      </c>
      <c r="B188" s="1" t="s">
        <v>10</v>
      </c>
      <c r="C188" s="15" t="s">
        <v>41</v>
      </c>
      <c r="D188" s="19">
        <v>2417</v>
      </c>
      <c r="E188" s="19">
        <v>12085</v>
      </c>
      <c r="F188" s="19">
        <v>4834</v>
      </c>
      <c r="G188" s="20">
        <v>7251</v>
      </c>
      <c r="H188" s="9">
        <v>43831</v>
      </c>
      <c r="I188" s="14" t="s">
        <v>26</v>
      </c>
      <c r="J188" s="14" t="s">
        <v>35</v>
      </c>
      <c r="K188" s="14" t="s">
        <v>25</v>
      </c>
    </row>
    <row r="189" spans="1:11" ht="15.75" x14ac:dyDescent="0.25">
      <c r="A189" s="1" t="s">
        <v>20</v>
      </c>
      <c r="B189" s="1" t="s">
        <v>15</v>
      </c>
      <c r="C189" s="15" t="s">
        <v>42</v>
      </c>
      <c r="D189" s="19">
        <v>554</v>
      </c>
      <c r="E189" s="19">
        <v>1662</v>
      </c>
      <c r="F189" s="19">
        <v>692.5</v>
      </c>
      <c r="G189" s="20">
        <v>969.5</v>
      </c>
      <c r="H189" s="9">
        <v>43831</v>
      </c>
      <c r="I189" s="14" t="s">
        <v>27</v>
      </c>
      <c r="J189" s="14" t="s">
        <v>39</v>
      </c>
      <c r="K189" s="14" t="s">
        <v>24</v>
      </c>
    </row>
    <row r="190" spans="1:11" ht="15.75" x14ac:dyDescent="0.25">
      <c r="A190" s="1" t="s">
        <v>20</v>
      </c>
      <c r="B190" s="1" t="s">
        <v>11</v>
      </c>
      <c r="C190" s="15" t="s">
        <v>42</v>
      </c>
      <c r="D190" s="19">
        <v>2340</v>
      </c>
      <c r="E190" s="19">
        <v>2340</v>
      </c>
      <c r="F190" s="19">
        <v>468</v>
      </c>
      <c r="G190" s="20">
        <v>1872</v>
      </c>
      <c r="H190" s="9">
        <v>43831</v>
      </c>
      <c r="I190" s="14" t="s">
        <v>26</v>
      </c>
      <c r="J190" s="14" t="s">
        <v>36</v>
      </c>
      <c r="K190" s="14" t="s">
        <v>24</v>
      </c>
    </row>
    <row r="191" spans="1:11" ht="15.75" x14ac:dyDescent="0.25">
      <c r="A191" s="1" t="s">
        <v>20</v>
      </c>
      <c r="B191" s="1" t="s">
        <v>13</v>
      </c>
      <c r="C191" s="15" t="s">
        <v>41</v>
      </c>
      <c r="D191" s="19">
        <v>1493</v>
      </c>
      <c r="E191" s="19">
        <v>8958</v>
      </c>
      <c r="F191" s="19">
        <v>4105.75</v>
      </c>
      <c r="G191" s="20">
        <v>4852.25</v>
      </c>
      <c r="H191" s="9">
        <v>43831</v>
      </c>
      <c r="I191" s="14" t="s">
        <v>26</v>
      </c>
      <c r="J191" s="14" t="s">
        <v>38</v>
      </c>
      <c r="K191" s="14" t="s">
        <v>24</v>
      </c>
    </row>
    <row r="192" spans="1:11" ht="15.75" x14ac:dyDescent="0.25">
      <c r="A192" s="1" t="s">
        <v>20</v>
      </c>
      <c r="B192" s="1" t="s">
        <v>13</v>
      </c>
      <c r="C192" s="15" t="s">
        <v>41</v>
      </c>
      <c r="D192" s="19">
        <v>2861</v>
      </c>
      <c r="E192" s="19">
        <v>17166</v>
      </c>
      <c r="F192" s="19">
        <v>7867.75</v>
      </c>
      <c r="G192" s="20">
        <v>9298.25</v>
      </c>
      <c r="H192" s="9">
        <v>43831</v>
      </c>
      <c r="I192" s="14" t="s">
        <v>26</v>
      </c>
      <c r="J192" s="14" t="s">
        <v>37</v>
      </c>
      <c r="K192" s="14" t="s">
        <v>24</v>
      </c>
    </row>
    <row r="193" spans="1:11" ht="15.75" x14ac:dyDescent="0.25">
      <c r="A193" s="1" t="s">
        <v>20</v>
      </c>
      <c r="B193" s="1" t="s">
        <v>12</v>
      </c>
      <c r="C193" s="15" t="s">
        <v>41</v>
      </c>
      <c r="D193" s="19">
        <v>1865</v>
      </c>
      <c r="E193" s="19">
        <v>9325</v>
      </c>
      <c r="F193" s="19">
        <v>4103</v>
      </c>
      <c r="G193" s="20">
        <v>5222</v>
      </c>
      <c r="H193" s="9">
        <v>43862</v>
      </c>
      <c r="I193" s="14" t="s">
        <v>26</v>
      </c>
      <c r="J193" s="14" t="s">
        <v>35</v>
      </c>
      <c r="K193" s="14" t="s">
        <v>25</v>
      </c>
    </row>
    <row r="194" spans="1:11" ht="15.75" x14ac:dyDescent="0.25">
      <c r="A194" s="1" t="s">
        <v>20</v>
      </c>
      <c r="B194" s="1" t="s">
        <v>10</v>
      </c>
      <c r="C194" s="15" t="s">
        <v>42</v>
      </c>
      <c r="D194" s="19">
        <v>974</v>
      </c>
      <c r="E194" s="19">
        <v>4870</v>
      </c>
      <c r="F194" s="19">
        <v>1948</v>
      </c>
      <c r="G194" s="20">
        <v>2922</v>
      </c>
      <c r="H194" s="9">
        <v>43862</v>
      </c>
      <c r="I194" s="14" t="s">
        <v>26</v>
      </c>
      <c r="J194" s="14" t="s">
        <v>35</v>
      </c>
      <c r="K194" s="14" t="s">
        <v>24</v>
      </c>
    </row>
    <row r="195" spans="1:11" ht="15.75" x14ac:dyDescent="0.25">
      <c r="A195" s="1" t="s">
        <v>20</v>
      </c>
      <c r="B195" s="1" t="s">
        <v>10</v>
      </c>
      <c r="C195" s="15" t="s">
        <v>41</v>
      </c>
      <c r="D195" s="19">
        <v>260</v>
      </c>
      <c r="E195" s="19">
        <v>1300</v>
      </c>
      <c r="F195" s="19">
        <v>520</v>
      </c>
      <c r="G195" s="20">
        <v>780</v>
      </c>
      <c r="H195" s="9">
        <v>43862</v>
      </c>
      <c r="I195" s="14" t="s">
        <v>26</v>
      </c>
      <c r="J195" s="14" t="s">
        <v>36</v>
      </c>
      <c r="K195" s="14" t="s">
        <v>25</v>
      </c>
    </row>
    <row r="196" spans="1:11" ht="15.75" x14ac:dyDescent="0.25">
      <c r="A196" s="1" t="s">
        <v>20</v>
      </c>
      <c r="B196" s="1" t="s">
        <v>14</v>
      </c>
      <c r="C196" s="15" t="s">
        <v>42</v>
      </c>
      <c r="D196" s="19">
        <v>727</v>
      </c>
      <c r="E196" s="19">
        <v>2908</v>
      </c>
      <c r="F196" s="19">
        <v>1090.5</v>
      </c>
      <c r="G196" s="20">
        <v>1817.5</v>
      </c>
      <c r="H196" s="9">
        <v>43862</v>
      </c>
      <c r="I196" s="14" t="s">
        <v>26</v>
      </c>
      <c r="J196" s="14" t="s">
        <v>39</v>
      </c>
      <c r="K196" s="14" t="s">
        <v>25</v>
      </c>
    </row>
    <row r="197" spans="1:11" ht="15.75" x14ac:dyDescent="0.25">
      <c r="A197" s="1" t="s">
        <v>20</v>
      </c>
      <c r="B197" s="1" t="s">
        <v>15</v>
      </c>
      <c r="C197" s="15" t="s">
        <v>43</v>
      </c>
      <c r="D197" s="19">
        <v>2747</v>
      </c>
      <c r="E197" s="19">
        <v>8241</v>
      </c>
      <c r="F197" s="19">
        <v>3433.75</v>
      </c>
      <c r="G197" s="20">
        <v>4807.25</v>
      </c>
      <c r="H197" s="9">
        <v>43862</v>
      </c>
      <c r="I197" s="14" t="s">
        <v>26</v>
      </c>
      <c r="J197" s="14" t="s">
        <v>37</v>
      </c>
      <c r="K197" s="14" t="s">
        <v>24</v>
      </c>
    </row>
    <row r="198" spans="1:11" ht="15.75" x14ac:dyDescent="0.25">
      <c r="A198" s="1" t="s">
        <v>20</v>
      </c>
      <c r="B198" s="1" t="s">
        <v>11</v>
      </c>
      <c r="C198" s="15" t="s">
        <v>41</v>
      </c>
      <c r="D198" s="19">
        <v>1368</v>
      </c>
      <c r="E198" s="19">
        <v>1368</v>
      </c>
      <c r="F198" s="19">
        <v>273.60000000000002</v>
      </c>
      <c r="G198" s="20">
        <v>1094.4000000000001</v>
      </c>
      <c r="H198" s="9">
        <v>43862</v>
      </c>
      <c r="I198" s="14" t="s">
        <v>27</v>
      </c>
      <c r="J198" s="14" t="s">
        <v>35</v>
      </c>
      <c r="K198" s="14" t="s">
        <v>25</v>
      </c>
    </row>
    <row r="199" spans="1:11" ht="15.75" x14ac:dyDescent="0.25">
      <c r="A199" s="1" t="s">
        <v>20</v>
      </c>
      <c r="B199" s="1" t="s">
        <v>13</v>
      </c>
      <c r="C199" s="15" t="s">
        <v>41</v>
      </c>
      <c r="D199" s="19">
        <v>1575</v>
      </c>
      <c r="E199" s="19">
        <v>9450</v>
      </c>
      <c r="F199" s="19">
        <v>4331.25</v>
      </c>
      <c r="G199" s="20">
        <v>5118.75</v>
      </c>
      <c r="H199" s="9">
        <v>43862</v>
      </c>
      <c r="I199" s="14" t="s">
        <v>26</v>
      </c>
      <c r="J199" s="14" t="s">
        <v>38</v>
      </c>
      <c r="K199" s="14" t="s">
        <v>25</v>
      </c>
    </row>
    <row r="200" spans="1:11" ht="15.75" x14ac:dyDescent="0.25">
      <c r="A200" s="1" t="s">
        <v>20</v>
      </c>
      <c r="B200" s="1" t="s">
        <v>12</v>
      </c>
      <c r="C200" s="15" t="s">
        <v>42</v>
      </c>
      <c r="D200" s="19">
        <v>1101</v>
      </c>
      <c r="E200" s="19">
        <v>5505</v>
      </c>
      <c r="F200" s="19">
        <v>2422.1999999999998</v>
      </c>
      <c r="G200" s="20">
        <v>3082.8</v>
      </c>
      <c r="H200" s="9">
        <v>43891</v>
      </c>
      <c r="I200" s="14" t="s">
        <v>27</v>
      </c>
      <c r="J200" s="14" t="s">
        <v>37</v>
      </c>
      <c r="K200" s="14" t="s">
        <v>24</v>
      </c>
    </row>
    <row r="201" spans="1:11" ht="15.75" x14ac:dyDescent="0.25">
      <c r="A201" s="1" t="s">
        <v>20</v>
      </c>
      <c r="B201" s="1" t="s">
        <v>10</v>
      </c>
      <c r="C201" s="15" t="s">
        <v>41</v>
      </c>
      <c r="D201" s="19">
        <v>1114</v>
      </c>
      <c r="E201" s="19">
        <v>5570</v>
      </c>
      <c r="F201" s="19">
        <v>2228</v>
      </c>
      <c r="G201" s="20">
        <v>3342</v>
      </c>
      <c r="H201" s="9">
        <v>43891</v>
      </c>
      <c r="I201" s="14" t="s">
        <v>26</v>
      </c>
      <c r="J201" s="14" t="s">
        <v>39</v>
      </c>
      <c r="K201" s="14" t="s">
        <v>24</v>
      </c>
    </row>
    <row r="202" spans="1:11" ht="15.75" x14ac:dyDescent="0.25">
      <c r="A202" s="1" t="s">
        <v>20</v>
      </c>
      <c r="B202" s="1" t="s">
        <v>10</v>
      </c>
      <c r="C202" s="15" t="s">
        <v>41</v>
      </c>
      <c r="D202" s="19">
        <v>1122</v>
      </c>
      <c r="E202" s="19">
        <v>5610</v>
      </c>
      <c r="F202" s="19">
        <v>2244</v>
      </c>
      <c r="G202" s="20">
        <v>3366</v>
      </c>
      <c r="H202" s="9">
        <v>43891</v>
      </c>
      <c r="I202" s="14" t="s">
        <v>26</v>
      </c>
      <c r="J202" s="14" t="s">
        <v>36</v>
      </c>
      <c r="K202" s="14" t="s">
        <v>24</v>
      </c>
    </row>
    <row r="203" spans="1:11" ht="15.75" x14ac:dyDescent="0.25">
      <c r="A203" s="1" t="s">
        <v>20</v>
      </c>
      <c r="B203" s="1" t="s">
        <v>14</v>
      </c>
      <c r="C203" s="15" t="s">
        <v>42</v>
      </c>
      <c r="D203" s="19">
        <v>1210</v>
      </c>
      <c r="E203" s="19">
        <v>4840</v>
      </c>
      <c r="F203" s="19">
        <v>1815</v>
      </c>
      <c r="G203" s="20">
        <v>3025</v>
      </c>
      <c r="H203" s="9">
        <v>43891</v>
      </c>
      <c r="I203" s="14" t="s">
        <v>26</v>
      </c>
      <c r="J203" s="14" t="s">
        <v>37</v>
      </c>
      <c r="K203" s="14" t="s">
        <v>24</v>
      </c>
    </row>
    <row r="204" spans="1:11" ht="15.75" x14ac:dyDescent="0.25">
      <c r="A204" s="1" t="s">
        <v>20</v>
      </c>
      <c r="B204" s="1" t="s">
        <v>15</v>
      </c>
      <c r="C204" s="15" t="s">
        <v>42</v>
      </c>
      <c r="D204" s="19">
        <v>2903</v>
      </c>
      <c r="E204" s="19">
        <v>8709</v>
      </c>
      <c r="F204" s="19">
        <v>3628.75</v>
      </c>
      <c r="G204" s="20">
        <v>5080.25</v>
      </c>
      <c r="H204" s="9">
        <v>43891</v>
      </c>
      <c r="I204" s="14" t="s">
        <v>26</v>
      </c>
      <c r="J204" s="14" t="s">
        <v>39</v>
      </c>
      <c r="K204" s="14" t="s">
        <v>24</v>
      </c>
    </row>
    <row r="205" spans="1:11" ht="15.75" x14ac:dyDescent="0.25">
      <c r="A205" s="1" t="s">
        <v>20</v>
      </c>
      <c r="B205" s="1" t="s">
        <v>11</v>
      </c>
      <c r="C205" s="15" t="s">
        <v>41</v>
      </c>
      <c r="D205" s="19">
        <v>2214</v>
      </c>
      <c r="E205" s="19">
        <v>2214</v>
      </c>
      <c r="F205" s="19">
        <v>442.8</v>
      </c>
      <c r="G205" s="20">
        <v>1771.2</v>
      </c>
      <c r="H205" s="9">
        <v>43891</v>
      </c>
      <c r="I205" s="14" t="s">
        <v>26</v>
      </c>
      <c r="J205" s="14" t="s">
        <v>37</v>
      </c>
      <c r="K205" s="14" t="s">
        <v>25</v>
      </c>
    </row>
    <row r="206" spans="1:11" ht="15.75" x14ac:dyDescent="0.25">
      <c r="A206" s="1" t="s">
        <v>20</v>
      </c>
      <c r="B206" s="1" t="s">
        <v>13</v>
      </c>
      <c r="C206" s="15" t="s">
        <v>41</v>
      </c>
      <c r="D206" s="19">
        <v>500</v>
      </c>
      <c r="E206" s="19">
        <v>3000</v>
      </c>
      <c r="F206" s="19">
        <v>1375</v>
      </c>
      <c r="G206" s="20">
        <v>1625</v>
      </c>
      <c r="H206" s="9">
        <v>43891</v>
      </c>
      <c r="I206" s="14" t="s">
        <v>26</v>
      </c>
      <c r="J206" s="14" t="s">
        <v>38</v>
      </c>
      <c r="K206" s="14" t="s">
        <v>24</v>
      </c>
    </row>
    <row r="207" spans="1:11" ht="15.75" x14ac:dyDescent="0.25">
      <c r="A207" s="1" t="s">
        <v>20</v>
      </c>
      <c r="B207" s="1" t="s">
        <v>12</v>
      </c>
      <c r="C207" s="15" t="s">
        <v>41</v>
      </c>
      <c r="D207" s="19">
        <v>1074</v>
      </c>
      <c r="E207" s="19">
        <v>5370</v>
      </c>
      <c r="F207" s="19">
        <v>2362.8000000000002</v>
      </c>
      <c r="G207" s="20">
        <v>3007.2</v>
      </c>
      <c r="H207" s="9">
        <v>43922</v>
      </c>
      <c r="I207" s="14" t="s">
        <v>26</v>
      </c>
      <c r="J207" s="14" t="s">
        <v>38</v>
      </c>
      <c r="K207" s="14" t="s">
        <v>24</v>
      </c>
    </row>
    <row r="208" spans="1:11" ht="15.75" x14ac:dyDescent="0.25">
      <c r="A208" s="1" t="s">
        <v>20</v>
      </c>
      <c r="B208" s="1" t="s">
        <v>10</v>
      </c>
      <c r="C208" s="15" t="s">
        <v>42</v>
      </c>
      <c r="D208" s="19">
        <v>1607</v>
      </c>
      <c r="E208" s="19">
        <v>8035</v>
      </c>
      <c r="F208" s="19">
        <v>3214</v>
      </c>
      <c r="G208" s="20">
        <v>4821</v>
      </c>
      <c r="H208" s="9">
        <v>43922</v>
      </c>
      <c r="I208" s="14" t="s">
        <v>27</v>
      </c>
      <c r="J208" s="14" t="s">
        <v>37</v>
      </c>
      <c r="K208" s="14" t="s">
        <v>25</v>
      </c>
    </row>
    <row r="209" spans="1:11" ht="15.75" x14ac:dyDescent="0.25">
      <c r="A209" s="1" t="s">
        <v>20</v>
      </c>
      <c r="B209" s="1" t="s">
        <v>10</v>
      </c>
      <c r="C209" s="15" t="s">
        <v>41</v>
      </c>
      <c r="D209" s="19">
        <v>2535</v>
      </c>
      <c r="E209" s="19">
        <v>12675</v>
      </c>
      <c r="F209" s="19">
        <v>5070</v>
      </c>
      <c r="G209" s="20">
        <v>7605</v>
      </c>
      <c r="H209" s="9">
        <v>43922</v>
      </c>
      <c r="I209" s="14" t="s">
        <v>26</v>
      </c>
      <c r="J209" s="14" t="s">
        <v>38</v>
      </c>
      <c r="K209" s="14" t="s">
        <v>24</v>
      </c>
    </row>
    <row r="210" spans="1:11" ht="15.75" x14ac:dyDescent="0.25">
      <c r="A210" s="1" t="s">
        <v>20</v>
      </c>
      <c r="B210" s="1" t="s">
        <v>14</v>
      </c>
      <c r="C210" s="15" t="s">
        <v>43</v>
      </c>
      <c r="D210" s="19">
        <v>2579</v>
      </c>
      <c r="E210" s="19">
        <v>10316</v>
      </c>
      <c r="F210" s="19">
        <v>3868.5</v>
      </c>
      <c r="G210" s="20">
        <v>6447.5</v>
      </c>
      <c r="H210" s="9">
        <v>43922</v>
      </c>
      <c r="I210" s="14" t="s">
        <v>26</v>
      </c>
      <c r="J210" s="14" t="s">
        <v>39</v>
      </c>
      <c r="K210" s="14" t="s">
        <v>24</v>
      </c>
    </row>
    <row r="211" spans="1:11" ht="15.75" x14ac:dyDescent="0.25">
      <c r="A211" s="1" t="s">
        <v>20</v>
      </c>
      <c r="B211" s="1" t="s">
        <v>15</v>
      </c>
      <c r="C211" s="15" t="s">
        <v>41</v>
      </c>
      <c r="D211" s="19">
        <v>1916</v>
      </c>
      <c r="E211" s="19">
        <v>5748</v>
      </c>
      <c r="F211" s="19">
        <v>2395</v>
      </c>
      <c r="G211" s="20">
        <v>3353</v>
      </c>
      <c r="H211" s="9">
        <v>43922</v>
      </c>
      <c r="I211" s="14" t="s">
        <v>26</v>
      </c>
      <c r="J211" s="14" t="s">
        <v>36</v>
      </c>
      <c r="K211" s="14" t="s">
        <v>24</v>
      </c>
    </row>
    <row r="212" spans="1:11" ht="15.75" x14ac:dyDescent="0.25">
      <c r="A212" s="1" t="s">
        <v>20</v>
      </c>
      <c r="B212" s="1" t="s">
        <v>11</v>
      </c>
      <c r="C212" s="15" t="s">
        <v>41</v>
      </c>
      <c r="D212" s="19">
        <v>980</v>
      </c>
      <c r="E212" s="19">
        <v>980</v>
      </c>
      <c r="F212" s="19">
        <v>196</v>
      </c>
      <c r="G212" s="20">
        <v>784</v>
      </c>
      <c r="H212" s="9">
        <v>43922</v>
      </c>
      <c r="I212" s="14" t="s">
        <v>26</v>
      </c>
      <c r="J212" s="14" t="s">
        <v>36</v>
      </c>
      <c r="K212" s="14" t="s">
        <v>24</v>
      </c>
    </row>
    <row r="213" spans="1:11" ht="15.75" x14ac:dyDescent="0.25">
      <c r="A213" s="1" t="s">
        <v>20</v>
      </c>
      <c r="B213" s="1" t="s">
        <v>13</v>
      </c>
      <c r="C213" s="15" t="s">
        <v>42</v>
      </c>
      <c r="D213" s="19">
        <v>2628</v>
      </c>
      <c r="E213" s="19">
        <v>15768</v>
      </c>
      <c r="F213" s="19">
        <v>7227</v>
      </c>
      <c r="G213" s="20">
        <v>8541</v>
      </c>
      <c r="H213" s="9">
        <v>43922</v>
      </c>
      <c r="I213" s="14" t="s">
        <v>26</v>
      </c>
      <c r="J213" s="14" t="s">
        <v>37</v>
      </c>
      <c r="K213" s="14" t="s">
        <v>24</v>
      </c>
    </row>
    <row r="214" spans="1:11" ht="15.75" x14ac:dyDescent="0.25">
      <c r="A214" s="1" t="s">
        <v>20</v>
      </c>
      <c r="B214" s="1" t="s">
        <v>12</v>
      </c>
      <c r="C214" s="15" t="s">
        <v>41</v>
      </c>
      <c r="D214" s="19">
        <v>2039</v>
      </c>
      <c r="E214" s="19">
        <v>10195</v>
      </c>
      <c r="F214" s="19">
        <v>4485.8</v>
      </c>
      <c r="G214" s="20">
        <v>5709.2</v>
      </c>
      <c r="H214" s="9">
        <v>43952</v>
      </c>
      <c r="I214" s="14" t="s">
        <v>26</v>
      </c>
      <c r="J214" s="14" t="s">
        <v>35</v>
      </c>
      <c r="K214" s="14" t="s">
        <v>25</v>
      </c>
    </row>
    <row r="215" spans="1:11" ht="15.75" x14ac:dyDescent="0.25">
      <c r="A215" s="1" t="s">
        <v>20</v>
      </c>
      <c r="B215" s="1" t="s">
        <v>10</v>
      </c>
      <c r="C215" s="15" t="s">
        <v>41</v>
      </c>
      <c r="D215" s="19">
        <v>591</v>
      </c>
      <c r="E215" s="19">
        <v>2955</v>
      </c>
      <c r="F215" s="19">
        <v>1182</v>
      </c>
      <c r="G215" s="20">
        <v>1773</v>
      </c>
      <c r="H215" s="9">
        <v>43952</v>
      </c>
      <c r="I215" s="14" t="s">
        <v>26</v>
      </c>
      <c r="J215" s="14" t="s">
        <v>38</v>
      </c>
      <c r="K215" s="14" t="s">
        <v>25</v>
      </c>
    </row>
    <row r="216" spans="1:11" ht="15.75" x14ac:dyDescent="0.25">
      <c r="A216" s="1" t="s">
        <v>20</v>
      </c>
      <c r="B216" s="1" t="s">
        <v>10</v>
      </c>
      <c r="C216" s="15" t="s">
        <v>42</v>
      </c>
      <c r="D216" s="19">
        <v>2851</v>
      </c>
      <c r="E216" s="19">
        <v>14255</v>
      </c>
      <c r="F216" s="19">
        <v>5702</v>
      </c>
      <c r="G216" s="20">
        <v>8553</v>
      </c>
      <c r="H216" s="9">
        <v>43952</v>
      </c>
      <c r="I216" s="14" t="s">
        <v>26</v>
      </c>
      <c r="J216" s="14" t="s">
        <v>37</v>
      </c>
      <c r="K216" s="14" t="s">
        <v>24</v>
      </c>
    </row>
    <row r="217" spans="1:11" ht="15.75" x14ac:dyDescent="0.25">
      <c r="A217" s="1" t="s">
        <v>20</v>
      </c>
      <c r="B217" s="1" t="s">
        <v>15</v>
      </c>
      <c r="C217" s="15" t="s">
        <v>41</v>
      </c>
      <c r="D217" s="19">
        <v>341</v>
      </c>
      <c r="E217" s="19">
        <v>1023</v>
      </c>
      <c r="F217" s="19">
        <v>426.25</v>
      </c>
      <c r="G217" s="20">
        <v>596.75</v>
      </c>
      <c r="H217" s="9">
        <v>43952</v>
      </c>
      <c r="I217" s="14" t="s">
        <v>26</v>
      </c>
      <c r="J217" s="14" t="s">
        <v>37</v>
      </c>
      <c r="K217" s="14" t="s">
        <v>25</v>
      </c>
    </row>
    <row r="218" spans="1:11" ht="15.75" x14ac:dyDescent="0.25">
      <c r="A218" s="1" t="s">
        <v>20</v>
      </c>
      <c r="B218" s="1" t="s">
        <v>11</v>
      </c>
      <c r="C218" s="15" t="s">
        <v>43</v>
      </c>
      <c r="D218" s="19">
        <v>2661</v>
      </c>
      <c r="E218" s="19">
        <v>2661</v>
      </c>
      <c r="F218" s="19">
        <v>532.20000000000005</v>
      </c>
      <c r="G218" s="20">
        <v>2128.8000000000002</v>
      </c>
      <c r="H218" s="9">
        <v>43952</v>
      </c>
      <c r="I218" s="14" t="s">
        <v>26</v>
      </c>
      <c r="J218" s="14" t="s">
        <v>37</v>
      </c>
      <c r="K218" s="14" t="s">
        <v>25</v>
      </c>
    </row>
    <row r="219" spans="1:11" ht="15.75" x14ac:dyDescent="0.25">
      <c r="A219" s="1" t="s">
        <v>20</v>
      </c>
      <c r="B219" s="1" t="s">
        <v>13</v>
      </c>
      <c r="C219" s="15" t="s">
        <v>43</v>
      </c>
      <c r="D219" s="19">
        <v>362</v>
      </c>
      <c r="E219" s="19">
        <v>2172</v>
      </c>
      <c r="F219" s="19">
        <v>995.5</v>
      </c>
      <c r="G219" s="20">
        <v>1176.5</v>
      </c>
      <c r="H219" s="9">
        <v>43952</v>
      </c>
      <c r="I219" s="14" t="s">
        <v>26</v>
      </c>
      <c r="J219" s="14" t="s">
        <v>37</v>
      </c>
      <c r="K219" s="14" t="s">
        <v>24</v>
      </c>
    </row>
    <row r="220" spans="1:11" ht="15.75" x14ac:dyDescent="0.25">
      <c r="A220" s="1" t="s">
        <v>20</v>
      </c>
      <c r="B220" s="1" t="s">
        <v>13</v>
      </c>
      <c r="C220" s="15" t="s">
        <v>43</v>
      </c>
      <c r="D220" s="19">
        <v>245</v>
      </c>
      <c r="E220" s="19">
        <v>1470</v>
      </c>
      <c r="F220" s="19">
        <v>673.75</v>
      </c>
      <c r="G220" s="20">
        <v>796.25</v>
      </c>
      <c r="H220" s="9">
        <v>43952</v>
      </c>
      <c r="I220" s="14" t="s">
        <v>26</v>
      </c>
      <c r="J220" s="14" t="s">
        <v>38</v>
      </c>
      <c r="K220" s="14" t="s">
        <v>25</v>
      </c>
    </row>
    <row r="221" spans="1:11" ht="15.75" x14ac:dyDescent="0.25">
      <c r="A221" s="1" t="s">
        <v>20</v>
      </c>
      <c r="B221" s="1" t="s">
        <v>12</v>
      </c>
      <c r="C221" s="15" t="s">
        <v>41</v>
      </c>
      <c r="D221" s="19">
        <v>2460</v>
      </c>
      <c r="E221" s="19">
        <v>12300</v>
      </c>
      <c r="F221" s="19">
        <v>5412</v>
      </c>
      <c r="G221" s="20">
        <v>6888</v>
      </c>
      <c r="H221" s="9">
        <v>43983</v>
      </c>
      <c r="I221" s="14" t="s">
        <v>26</v>
      </c>
      <c r="J221" s="14" t="s">
        <v>36</v>
      </c>
      <c r="K221" s="14" t="s">
        <v>25</v>
      </c>
    </row>
    <row r="222" spans="1:11" ht="15.75" x14ac:dyDescent="0.25">
      <c r="A222" s="1" t="s">
        <v>20</v>
      </c>
      <c r="B222" s="1" t="s">
        <v>12</v>
      </c>
      <c r="C222" s="15" t="s">
        <v>43</v>
      </c>
      <c r="D222" s="19">
        <v>1038</v>
      </c>
      <c r="E222" s="19">
        <v>5190</v>
      </c>
      <c r="F222" s="19">
        <v>2283.6</v>
      </c>
      <c r="G222" s="20">
        <v>2906.4</v>
      </c>
      <c r="H222" s="9">
        <v>43983</v>
      </c>
      <c r="I222" s="14" t="s">
        <v>26</v>
      </c>
      <c r="J222" s="14" t="s">
        <v>35</v>
      </c>
      <c r="K222" s="14" t="s">
        <v>24</v>
      </c>
    </row>
    <row r="223" spans="1:11" ht="15.75" x14ac:dyDescent="0.25">
      <c r="A223" s="1" t="s">
        <v>20</v>
      </c>
      <c r="B223" s="1" t="s">
        <v>10</v>
      </c>
      <c r="C223" s="15" t="s">
        <v>43</v>
      </c>
      <c r="D223" s="19">
        <v>662</v>
      </c>
      <c r="E223" s="19">
        <v>3310</v>
      </c>
      <c r="F223" s="19">
        <v>1324</v>
      </c>
      <c r="G223" s="20">
        <v>1986</v>
      </c>
      <c r="H223" s="9">
        <v>43983</v>
      </c>
      <c r="I223" s="14" t="s">
        <v>26</v>
      </c>
      <c r="J223" s="14" t="s">
        <v>37</v>
      </c>
      <c r="K223" s="14" t="s">
        <v>25</v>
      </c>
    </row>
    <row r="224" spans="1:11" ht="15.75" x14ac:dyDescent="0.25">
      <c r="A224" s="1" t="s">
        <v>20</v>
      </c>
      <c r="B224" s="1" t="s">
        <v>10</v>
      </c>
      <c r="C224" s="15" t="s">
        <v>42</v>
      </c>
      <c r="D224" s="19">
        <v>2460</v>
      </c>
      <c r="E224" s="19">
        <v>12300</v>
      </c>
      <c r="F224" s="19">
        <v>4920</v>
      </c>
      <c r="G224" s="20">
        <v>7380</v>
      </c>
      <c r="H224" s="9">
        <v>43983</v>
      </c>
      <c r="I224" s="14" t="s">
        <v>26</v>
      </c>
      <c r="J224" s="14" t="s">
        <v>39</v>
      </c>
      <c r="K224" s="14" t="s">
        <v>25</v>
      </c>
    </row>
    <row r="225" spans="1:11" ht="15.75" x14ac:dyDescent="0.25">
      <c r="A225" s="1" t="s">
        <v>20</v>
      </c>
      <c r="B225" s="1" t="s">
        <v>10</v>
      </c>
      <c r="C225" s="15" t="s">
        <v>43</v>
      </c>
      <c r="D225" s="19">
        <v>886</v>
      </c>
      <c r="E225" s="19">
        <v>4430</v>
      </c>
      <c r="F225" s="19">
        <v>1772</v>
      </c>
      <c r="G225" s="20">
        <v>2658</v>
      </c>
      <c r="H225" s="9">
        <v>43983</v>
      </c>
      <c r="I225" s="14" t="s">
        <v>26</v>
      </c>
      <c r="J225" s="14" t="s">
        <v>39</v>
      </c>
      <c r="K225" s="14" t="s">
        <v>25</v>
      </c>
    </row>
    <row r="226" spans="1:11" ht="15.75" x14ac:dyDescent="0.25">
      <c r="A226" s="1" t="s">
        <v>20</v>
      </c>
      <c r="B226" s="1" t="s">
        <v>14</v>
      </c>
      <c r="C226" s="15" t="s">
        <v>43</v>
      </c>
      <c r="D226" s="19">
        <v>2470</v>
      </c>
      <c r="E226" s="19">
        <v>9880</v>
      </c>
      <c r="F226" s="19">
        <v>3705</v>
      </c>
      <c r="G226" s="20">
        <v>6175</v>
      </c>
      <c r="H226" s="9">
        <v>43983</v>
      </c>
      <c r="I226" s="14" t="s">
        <v>26</v>
      </c>
      <c r="J226" s="14" t="s">
        <v>36</v>
      </c>
      <c r="K226" s="14" t="s">
        <v>24</v>
      </c>
    </row>
    <row r="227" spans="1:11" ht="15.75" x14ac:dyDescent="0.25">
      <c r="A227" s="1" t="s">
        <v>20</v>
      </c>
      <c r="B227" s="1" t="s">
        <v>14</v>
      </c>
      <c r="C227" s="15" t="s">
        <v>41</v>
      </c>
      <c r="D227" s="19">
        <v>886</v>
      </c>
      <c r="E227" s="19">
        <v>3544</v>
      </c>
      <c r="F227" s="19">
        <v>1329</v>
      </c>
      <c r="G227" s="20">
        <v>2215</v>
      </c>
      <c r="H227" s="9">
        <v>43983</v>
      </c>
      <c r="I227" s="14" t="s">
        <v>26</v>
      </c>
      <c r="J227" s="14" t="s">
        <v>35</v>
      </c>
      <c r="K227" s="14" t="s">
        <v>25</v>
      </c>
    </row>
    <row r="228" spans="1:11" ht="15.75" x14ac:dyDescent="0.25">
      <c r="A228" s="1" t="s">
        <v>20</v>
      </c>
      <c r="B228" s="1" t="s">
        <v>15</v>
      </c>
      <c r="C228" s="15" t="s">
        <v>43</v>
      </c>
      <c r="D228" s="19">
        <v>662</v>
      </c>
      <c r="E228" s="19">
        <v>1986</v>
      </c>
      <c r="F228" s="19">
        <v>827.5</v>
      </c>
      <c r="G228" s="20">
        <v>1158.5</v>
      </c>
      <c r="H228" s="9">
        <v>43983</v>
      </c>
      <c r="I228" s="14" t="s">
        <v>26</v>
      </c>
      <c r="J228" s="14" t="s">
        <v>35</v>
      </c>
      <c r="K228" s="14" t="s">
        <v>24</v>
      </c>
    </row>
    <row r="229" spans="1:11" ht="15.75" x14ac:dyDescent="0.25">
      <c r="A229" s="1" t="s">
        <v>20</v>
      </c>
      <c r="B229" s="1" t="s">
        <v>15</v>
      </c>
      <c r="C229" s="15" t="s">
        <v>41</v>
      </c>
      <c r="D229" s="19">
        <v>1498</v>
      </c>
      <c r="E229" s="19">
        <v>4494</v>
      </c>
      <c r="F229" s="19">
        <v>1872.5</v>
      </c>
      <c r="G229" s="20">
        <v>2621.5</v>
      </c>
      <c r="H229" s="9">
        <v>43983</v>
      </c>
      <c r="I229" s="14" t="s">
        <v>26</v>
      </c>
      <c r="J229" s="14" t="s">
        <v>36</v>
      </c>
      <c r="K229" s="14" t="s">
        <v>25</v>
      </c>
    </row>
    <row r="230" spans="1:11" ht="15.75" x14ac:dyDescent="0.25">
      <c r="A230" s="1" t="s">
        <v>20</v>
      </c>
      <c r="B230" s="1" t="s">
        <v>11</v>
      </c>
      <c r="C230" s="15" t="s">
        <v>42</v>
      </c>
      <c r="D230" s="19">
        <v>2470</v>
      </c>
      <c r="E230" s="19">
        <v>2470</v>
      </c>
      <c r="F230" s="19">
        <v>494</v>
      </c>
      <c r="G230" s="20">
        <v>1976</v>
      </c>
      <c r="H230" s="9">
        <v>43983</v>
      </c>
      <c r="I230" s="14" t="s">
        <v>26</v>
      </c>
      <c r="J230" s="14" t="s">
        <v>37</v>
      </c>
      <c r="K230" s="14" t="s">
        <v>25</v>
      </c>
    </row>
    <row r="231" spans="1:11" ht="15.75" x14ac:dyDescent="0.25">
      <c r="A231" s="1" t="s">
        <v>20</v>
      </c>
      <c r="B231" s="1" t="s">
        <v>11</v>
      </c>
      <c r="C231" s="15" t="s">
        <v>42</v>
      </c>
      <c r="D231" s="19">
        <v>604</v>
      </c>
      <c r="E231" s="19">
        <v>604</v>
      </c>
      <c r="F231" s="19">
        <v>120.8</v>
      </c>
      <c r="G231" s="20">
        <v>483.2</v>
      </c>
      <c r="H231" s="9">
        <v>43983</v>
      </c>
      <c r="I231" s="14" t="s">
        <v>27</v>
      </c>
      <c r="J231" s="14" t="s">
        <v>37</v>
      </c>
      <c r="K231" s="14" t="s">
        <v>24</v>
      </c>
    </row>
    <row r="232" spans="1:11" ht="15.75" x14ac:dyDescent="0.25">
      <c r="A232" s="1" t="s">
        <v>20</v>
      </c>
      <c r="B232" s="1" t="s">
        <v>13</v>
      </c>
      <c r="C232" s="15" t="s">
        <v>43</v>
      </c>
      <c r="D232" s="19">
        <v>1498</v>
      </c>
      <c r="E232" s="19">
        <v>8988</v>
      </c>
      <c r="F232" s="19">
        <v>4119.5</v>
      </c>
      <c r="G232" s="20">
        <v>4868.5</v>
      </c>
      <c r="H232" s="9">
        <v>43983</v>
      </c>
      <c r="I232" s="14" t="s">
        <v>26</v>
      </c>
      <c r="J232" s="14" t="s">
        <v>38</v>
      </c>
      <c r="K232" s="14" t="s">
        <v>25</v>
      </c>
    </row>
    <row r="233" spans="1:11" ht="15.75" x14ac:dyDescent="0.25">
      <c r="A233" s="1" t="s">
        <v>20</v>
      </c>
      <c r="B233" s="1" t="s">
        <v>13</v>
      </c>
      <c r="C233" s="15" t="s">
        <v>41</v>
      </c>
      <c r="D233" s="19">
        <v>604</v>
      </c>
      <c r="E233" s="19">
        <v>3624</v>
      </c>
      <c r="F233" s="19">
        <v>1661</v>
      </c>
      <c r="G233" s="20">
        <v>1963</v>
      </c>
      <c r="H233" s="9">
        <v>43983</v>
      </c>
      <c r="I233" s="14" t="s">
        <v>26</v>
      </c>
      <c r="J233" s="14" t="s">
        <v>37</v>
      </c>
      <c r="K233" s="14" t="s">
        <v>24</v>
      </c>
    </row>
    <row r="234" spans="1:11" ht="15.75" x14ac:dyDescent="0.25">
      <c r="A234" s="1" t="s">
        <v>20</v>
      </c>
      <c r="B234" s="1" t="s">
        <v>12</v>
      </c>
      <c r="C234" s="15" t="s">
        <v>42</v>
      </c>
      <c r="D234" s="19">
        <v>1683</v>
      </c>
      <c r="E234" s="19">
        <v>8415</v>
      </c>
      <c r="F234" s="19">
        <v>3702.6</v>
      </c>
      <c r="G234" s="20">
        <v>4712.3999999999996</v>
      </c>
      <c r="H234" s="9">
        <v>44013</v>
      </c>
      <c r="I234" s="14" t="s">
        <v>26</v>
      </c>
      <c r="J234" s="14" t="s">
        <v>37</v>
      </c>
      <c r="K234" s="14" t="s">
        <v>24</v>
      </c>
    </row>
    <row r="235" spans="1:11" ht="15.75" x14ac:dyDescent="0.25">
      <c r="A235" s="1" t="s">
        <v>20</v>
      </c>
      <c r="B235" s="1" t="s">
        <v>10</v>
      </c>
      <c r="C235" s="15" t="s">
        <v>43</v>
      </c>
      <c r="D235" s="19">
        <v>1823</v>
      </c>
      <c r="E235" s="19">
        <v>9115</v>
      </c>
      <c r="F235" s="19">
        <v>3646</v>
      </c>
      <c r="G235" s="20">
        <v>5469</v>
      </c>
      <c r="H235" s="9">
        <v>44013</v>
      </c>
      <c r="I235" s="14" t="s">
        <v>26</v>
      </c>
      <c r="J235" s="14" t="s">
        <v>35</v>
      </c>
      <c r="K235" s="14" t="s">
        <v>24</v>
      </c>
    </row>
    <row r="236" spans="1:11" ht="15.75" x14ac:dyDescent="0.25">
      <c r="A236" s="1" t="s">
        <v>20</v>
      </c>
      <c r="B236" s="1" t="s">
        <v>10</v>
      </c>
      <c r="C236" s="15" t="s">
        <v>42</v>
      </c>
      <c r="D236" s="19">
        <v>571</v>
      </c>
      <c r="E236" s="19">
        <v>2855</v>
      </c>
      <c r="F236" s="19">
        <v>1142</v>
      </c>
      <c r="G236" s="20">
        <v>1713</v>
      </c>
      <c r="H236" s="9">
        <v>44013</v>
      </c>
      <c r="I236" s="14" t="s">
        <v>26</v>
      </c>
      <c r="J236" s="14" t="s">
        <v>37</v>
      </c>
      <c r="K236" s="14" t="s">
        <v>24</v>
      </c>
    </row>
    <row r="237" spans="1:11" ht="15.75" x14ac:dyDescent="0.25">
      <c r="A237" s="1" t="s">
        <v>20</v>
      </c>
      <c r="B237" s="1" t="s">
        <v>14</v>
      </c>
      <c r="C237" s="15" t="s">
        <v>41</v>
      </c>
      <c r="D237" s="19">
        <v>801</v>
      </c>
      <c r="E237" s="19">
        <v>3204</v>
      </c>
      <c r="F237" s="19">
        <v>1201.5</v>
      </c>
      <c r="G237" s="20">
        <v>2002.5</v>
      </c>
      <c r="H237" s="9">
        <v>44013</v>
      </c>
      <c r="I237" s="14" t="s">
        <v>26</v>
      </c>
      <c r="J237" s="14" t="s">
        <v>37</v>
      </c>
      <c r="K237" s="14" t="s">
        <v>24</v>
      </c>
    </row>
    <row r="238" spans="1:11" ht="15.75" x14ac:dyDescent="0.25">
      <c r="A238" s="1" t="s">
        <v>20</v>
      </c>
      <c r="B238" s="1" t="s">
        <v>15</v>
      </c>
      <c r="C238" s="15" t="s">
        <v>43</v>
      </c>
      <c r="D238" s="19">
        <v>641</v>
      </c>
      <c r="E238" s="19">
        <v>1923</v>
      </c>
      <c r="F238" s="19">
        <v>801.25</v>
      </c>
      <c r="G238" s="20">
        <v>1121.75</v>
      </c>
      <c r="H238" s="9">
        <v>44013</v>
      </c>
      <c r="I238" s="14" t="s">
        <v>26</v>
      </c>
      <c r="J238" s="14" t="s">
        <v>37</v>
      </c>
      <c r="K238" s="14" t="s">
        <v>24</v>
      </c>
    </row>
    <row r="239" spans="1:11" ht="15.75" x14ac:dyDescent="0.25">
      <c r="A239" s="1" t="s">
        <v>20</v>
      </c>
      <c r="B239" s="1" t="s">
        <v>11</v>
      </c>
      <c r="C239" s="15" t="s">
        <v>42</v>
      </c>
      <c r="D239" s="19">
        <v>2255</v>
      </c>
      <c r="E239" s="19">
        <v>2255</v>
      </c>
      <c r="F239" s="19">
        <v>451</v>
      </c>
      <c r="G239" s="20">
        <v>1804</v>
      </c>
      <c r="H239" s="9">
        <v>44013</v>
      </c>
      <c r="I239" s="14" t="s">
        <v>26</v>
      </c>
      <c r="J239" s="14" t="s">
        <v>37</v>
      </c>
      <c r="K239" s="14" t="s">
        <v>25</v>
      </c>
    </row>
    <row r="240" spans="1:11" ht="15.75" x14ac:dyDescent="0.25">
      <c r="A240" s="1" t="s">
        <v>20</v>
      </c>
      <c r="B240" s="1" t="s">
        <v>13</v>
      </c>
      <c r="C240" s="15" t="s">
        <v>41</v>
      </c>
      <c r="D240" s="19">
        <v>1395</v>
      </c>
      <c r="E240" s="19">
        <v>8370</v>
      </c>
      <c r="F240" s="19">
        <v>3836.25</v>
      </c>
      <c r="G240" s="20">
        <v>4533.75</v>
      </c>
      <c r="H240" s="9">
        <v>44013</v>
      </c>
      <c r="I240" s="14" t="s">
        <v>26</v>
      </c>
      <c r="J240" s="14" t="s">
        <v>39</v>
      </c>
      <c r="K240" s="14" t="s">
        <v>24</v>
      </c>
    </row>
    <row r="241" spans="1:11" ht="15.75" x14ac:dyDescent="0.25">
      <c r="A241" s="1" t="s">
        <v>20</v>
      </c>
      <c r="B241" s="1" t="s">
        <v>12</v>
      </c>
      <c r="C241" s="15" t="s">
        <v>41</v>
      </c>
      <c r="D241" s="19">
        <v>1123</v>
      </c>
      <c r="E241" s="19">
        <v>5615</v>
      </c>
      <c r="F241" s="19">
        <v>2470.6</v>
      </c>
      <c r="G241" s="20">
        <v>3144.4</v>
      </c>
      <c r="H241" s="9">
        <v>44044</v>
      </c>
      <c r="I241" s="14" t="s">
        <v>26</v>
      </c>
      <c r="J241" s="14" t="s">
        <v>37</v>
      </c>
      <c r="K241" s="14" t="s">
        <v>24</v>
      </c>
    </row>
    <row r="242" spans="1:11" ht="15.75" x14ac:dyDescent="0.25">
      <c r="A242" s="1" t="s">
        <v>20</v>
      </c>
      <c r="B242" s="1" t="s">
        <v>10</v>
      </c>
      <c r="C242" s="15" t="s">
        <v>42</v>
      </c>
      <c r="D242" s="19">
        <v>883</v>
      </c>
      <c r="E242" s="19">
        <v>4415</v>
      </c>
      <c r="F242" s="19">
        <v>1766</v>
      </c>
      <c r="G242" s="20">
        <v>2649</v>
      </c>
      <c r="H242" s="9">
        <v>44044</v>
      </c>
      <c r="I242" s="14" t="s">
        <v>26</v>
      </c>
      <c r="J242" s="14" t="s">
        <v>35</v>
      </c>
      <c r="K242" s="14" t="s">
        <v>25</v>
      </c>
    </row>
    <row r="243" spans="1:11" ht="15.75" x14ac:dyDescent="0.25">
      <c r="A243" s="1" t="s">
        <v>20</v>
      </c>
      <c r="B243" s="1" t="s">
        <v>10</v>
      </c>
      <c r="C243" s="15" t="s">
        <v>43</v>
      </c>
      <c r="D243" s="19">
        <v>1984</v>
      </c>
      <c r="E243" s="19">
        <v>9920</v>
      </c>
      <c r="F243" s="19">
        <v>3968</v>
      </c>
      <c r="G243" s="20">
        <v>5952</v>
      </c>
      <c r="H243" s="9">
        <v>44044</v>
      </c>
      <c r="I243" s="14" t="s">
        <v>26</v>
      </c>
      <c r="J243" s="14" t="s">
        <v>37</v>
      </c>
      <c r="K243" s="14" t="s">
        <v>24</v>
      </c>
    </row>
    <row r="244" spans="1:11" ht="15.75" x14ac:dyDescent="0.25">
      <c r="A244" s="1" t="s">
        <v>20</v>
      </c>
      <c r="B244" s="1" t="s">
        <v>14</v>
      </c>
      <c r="C244" s="15" t="s">
        <v>42</v>
      </c>
      <c r="D244" s="19">
        <v>1540</v>
      </c>
      <c r="E244" s="19">
        <v>6160</v>
      </c>
      <c r="F244" s="19">
        <v>2310</v>
      </c>
      <c r="G244" s="20">
        <v>3850</v>
      </c>
      <c r="H244" s="9">
        <v>44044</v>
      </c>
      <c r="I244" s="14" t="s">
        <v>26</v>
      </c>
      <c r="J244" s="14" t="s">
        <v>35</v>
      </c>
      <c r="K244" s="14" t="s">
        <v>24</v>
      </c>
    </row>
    <row r="245" spans="1:11" ht="15.75" x14ac:dyDescent="0.25">
      <c r="A245" s="1" t="s">
        <v>20</v>
      </c>
      <c r="B245" s="1" t="s">
        <v>15</v>
      </c>
      <c r="C245" s="15" t="s">
        <v>41</v>
      </c>
      <c r="D245" s="19">
        <v>1642</v>
      </c>
      <c r="E245" s="19">
        <v>4926</v>
      </c>
      <c r="F245" s="19">
        <v>2052.5</v>
      </c>
      <c r="G245" s="20">
        <v>2873.5</v>
      </c>
      <c r="H245" s="9">
        <v>44044</v>
      </c>
      <c r="I245" s="14" t="s">
        <v>26</v>
      </c>
      <c r="J245" s="14" t="s">
        <v>37</v>
      </c>
      <c r="K245" s="14" t="s">
        <v>24</v>
      </c>
    </row>
    <row r="246" spans="1:11" ht="15.75" x14ac:dyDescent="0.25">
      <c r="A246" s="1" t="s">
        <v>20</v>
      </c>
      <c r="B246" s="1" t="s">
        <v>11</v>
      </c>
      <c r="C246" s="15" t="s">
        <v>43</v>
      </c>
      <c r="D246" s="19">
        <v>958</v>
      </c>
      <c r="E246" s="19">
        <v>958</v>
      </c>
      <c r="F246" s="19">
        <v>191.6</v>
      </c>
      <c r="G246" s="20">
        <v>766.4</v>
      </c>
      <c r="H246" s="9">
        <v>44044</v>
      </c>
      <c r="I246" s="14" t="s">
        <v>26</v>
      </c>
      <c r="J246" s="14" t="s">
        <v>39</v>
      </c>
      <c r="K246" s="14" t="s">
        <v>24</v>
      </c>
    </row>
    <row r="247" spans="1:11" ht="15.75" x14ac:dyDescent="0.25">
      <c r="A247" s="1" t="s">
        <v>20</v>
      </c>
      <c r="B247" s="1" t="s">
        <v>13</v>
      </c>
      <c r="C247" s="15" t="s">
        <v>42</v>
      </c>
      <c r="D247" s="19">
        <v>609</v>
      </c>
      <c r="E247" s="19">
        <v>3654</v>
      </c>
      <c r="F247" s="19">
        <v>1674.75</v>
      </c>
      <c r="G247" s="20">
        <v>1979.25</v>
      </c>
      <c r="H247" s="9">
        <v>44044</v>
      </c>
      <c r="I247" s="14" t="s">
        <v>26</v>
      </c>
      <c r="J247" s="14" t="s">
        <v>37</v>
      </c>
      <c r="K247" s="14" t="s">
        <v>24</v>
      </c>
    </row>
    <row r="248" spans="1:11" ht="15.75" x14ac:dyDescent="0.25">
      <c r="A248" s="1" t="s">
        <v>20</v>
      </c>
      <c r="B248" s="1" t="s">
        <v>12</v>
      </c>
      <c r="C248" s="15" t="s">
        <v>41</v>
      </c>
      <c r="D248" s="19">
        <v>1679</v>
      </c>
      <c r="E248" s="19">
        <v>8395</v>
      </c>
      <c r="F248" s="19">
        <v>3693.8</v>
      </c>
      <c r="G248" s="20">
        <v>4701.2</v>
      </c>
      <c r="H248" s="9">
        <v>44075</v>
      </c>
      <c r="I248" s="14" t="s">
        <v>26</v>
      </c>
      <c r="J248" s="14" t="s">
        <v>38</v>
      </c>
      <c r="K248" s="14" t="s">
        <v>24</v>
      </c>
    </row>
    <row r="249" spans="1:11" ht="15.75" x14ac:dyDescent="0.25">
      <c r="A249" s="1" t="s">
        <v>20</v>
      </c>
      <c r="B249" s="1" t="s">
        <v>10</v>
      </c>
      <c r="C249" s="15" t="s">
        <v>43</v>
      </c>
      <c r="D249" s="19">
        <v>2472</v>
      </c>
      <c r="E249" s="19">
        <v>12360</v>
      </c>
      <c r="F249" s="19">
        <v>4944</v>
      </c>
      <c r="G249" s="20">
        <v>7416</v>
      </c>
      <c r="H249" s="9">
        <v>44075</v>
      </c>
      <c r="I249" s="14" t="s">
        <v>26</v>
      </c>
      <c r="J249" s="14" t="s">
        <v>36</v>
      </c>
      <c r="K249" s="14" t="s">
        <v>24</v>
      </c>
    </row>
    <row r="250" spans="1:11" ht="15.75" x14ac:dyDescent="0.25">
      <c r="A250" s="1" t="s">
        <v>20</v>
      </c>
      <c r="B250" s="1" t="s">
        <v>10</v>
      </c>
      <c r="C250" s="15" t="s">
        <v>43</v>
      </c>
      <c r="D250" s="19">
        <v>2993</v>
      </c>
      <c r="E250" s="19">
        <v>14965</v>
      </c>
      <c r="F250" s="19">
        <v>5986</v>
      </c>
      <c r="G250" s="20">
        <v>8979</v>
      </c>
      <c r="H250" s="9">
        <v>44075</v>
      </c>
      <c r="I250" s="14" t="s">
        <v>26</v>
      </c>
      <c r="J250" s="14" t="s">
        <v>38</v>
      </c>
      <c r="K250" s="14" t="s">
        <v>25</v>
      </c>
    </row>
    <row r="251" spans="1:11" ht="15.75" x14ac:dyDescent="0.25">
      <c r="A251" s="1" t="s">
        <v>20</v>
      </c>
      <c r="B251" s="1" t="s">
        <v>14</v>
      </c>
      <c r="C251" s="15" t="s">
        <v>43</v>
      </c>
      <c r="D251" s="19">
        <v>562</v>
      </c>
      <c r="E251" s="19">
        <v>2248</v>
      </c>
      <c r="F251" s="19">
        <v>843</v>
      </c>
      <c r="G251" s="20">
        <v>1405</v>
      </c>
      <c r="H251" s="9">
        <v>44075</v>
      </c>
      <c r="I251" s="14" t="s">
        <v>27</v>
      </c>
      <c r="J251" s="14" t="s">
        <v>37</v>
      </c>
      <c r="K251" s="14" t="s">
        <v>25</v>
      </c>
    </row>
    <row r="252" spans="1:11" ht="15.75" x14ac:dyDescent="0.25">
      <c r="A252" s="1" t="s">
        <v>20</v>
      </c>
      <c r="B252" s="1" t="s">
        <v>15</v>
      </c>
      <c r="C252" s="15" t="s">
        <v>43</v>
      </c>
      <c r="D252" s="19">
        <v>432</v>
      </c>
      <c r="E252" s="19">
        <v>1296</v>
      </c>
      <c r="F252" s="19">
        <v>540</v>
      </c>
      <c r="G252" s="20">
        <v>756</v>
      </c>
      <c r="H252" s="9">
        <v>44075</v>
      </c>
      <c r="I252" s="14" t="s">
        <v>26</v>
      </c>
      <c r="J252" s="14" t="s">
        <v>37</v>
      </c>
      <c r="K252" s="14" t="s">
        <v>24</v>
      </c>
    </row>
    <row r="253" spans="1:11" ht="15.75" x14ac:dyDescent="0.25">
      <c r="A253" s="1" t="s">
        <v>20</v>
      </c>
      <c r="B253" s="1" t="s">
        <v>11</v>
      </c>
      <c r="C253" s="15" t="s">
        <v>42</v>
      </c>
      <c r="D253" s="19">
        <v>2420</v>
      </c>
      <c r="E253" s="19">
        <v>2420</v>
      </c>
      <c r="F253" s="19">
        <v>484</v>
      </c>
      <c r="G253" s="20">
        <v>1936</v>
      </c>
      <c r="H253" s="9">
        <v>44075</v>
      </c>
      <c r="I253" s="14" t="s">
        <v>26</v>
      </c>
      <c r="J253" s="14" t="s">
        <v>37</v>
      </c>
      <c r="K253" s="14" t="s">
        <v>25</v>
      </c>
    </row>
    <row r="254" spans="1:11" ht="15.75" x14ac:dyDescent="0.25">
      <c r="A254" s="1" t="s">
        <v>20</v>
      </c>
      <c r="B254" s="1" t="s">
        <v>13</v>
      </c>
      <c r="C254" s="15" t="s">
        <v>42</v>
      </c>
      <c r="D254" s="19">
        <v>2110</v>
      </c>
      <c r="E254" s="19">
        <v>12660</v>
      </c>
      <c r="F254" s="19">
        <v>5802.5</v>
      </c>
      <c r="G254" s="20">
        <v>6857.5</v>
      </c>
      <c r="H254" s="9">
        <v>44075</v>
      </c>
      <c r="I254" s="14" t="s">
        <v>26</v>
      </c>
      <c r="J254" s="14" t="s">
        <v>35</v>
      </c>
      <c r="K254" s="14" t="s">
        <v>25</v>
      </c>
    </row>
    <row r="255" spans="1:11" ht="15.75" x14ac:dyDescent="0.25">
      <c r="A255" s="1" t="s">
        <v>20</v>
      </c>
      <c r="B255" s="1" t="s">
        <v>12</v>
      </c>
      <c r="C255" s="15" t="s">
        <v>43</v>
      </c>
      <c r="D255" s="19">
        <v>410</v>
      </c>
      <c r="E255" s="19">
        <v>2050</v>
      </c>
      <c r="F255" s="19">
        <v>902</v>
      </c>
      <c r="G255" s="20">
        <v>1148</v>
      </c>
      <c r="H255" s="9">
        <v>44105</v>
      </c>
      <c r="I255" s="14" t="s">
        <v>26</v>
      </c>
      <c r="J255" s="14" t="s">
        <v>35</v>
      </c>
      <c r="K255" s="14" t="s">
        <v>24</v>
      </c>
    </row>
    <row r="256" spans="1:11" ht="15.75" x14ac:dyDescent="0.25">
      <c r="A256" s="1" t="s">
        <v>20</v>
      </c>
      <c r="B256" s="1" t="s">
        <v>10</v>
      </c>
      <c r="C256" s="15" t="s">
        <v>41</v>
      </c>
      <c r="D256" s="19">
        <v>2031</v>
      </c>
      <c r="E256" s="19">
        <v>10155</v>
      </c>
      <c r="F256" s="19">
        <v>4062</v>
      </c>
      <c r="G256" s="20">
        <v>6093</v>
      </c>
      <c r="H256" s="9">
        <v>44105</v>
      </c>
      <c r="I256" s="14" t="s">
        <v>26</v>
      </c>
      <c r="J256" s="14" t="s">
        <v>37</v>
      </c>
      <c r="K256" s="14" t="s">
        <v>25</v>
      </c>
    </row>
    <row r="257" spans="1:11" ht="15.75" x14ac:dyDescent="0.25">
      <c r="A257" s="1" t="s">
        <v>20</v>
      </c>
      <c r="B257" s="1" t="s">
        <v>10</v>
      </c>
      <c r="C257" s="15" t="s">
        <v>42</v>
      </c>
      <c r="D257" s="19">
        <v>2689</v>
      </c>
      <c r="E257" s="19">
        <v>13445</v>
      </c>
      <c r="F257" s="19">
        <v>5378</v>
      </c>
      <c r="G257" s="20">
        <v>8067</v>
      </c>
      <c r="H257" s="9">
        <v>44105</v>
      </c>
      <c r="I257" s="14" t="s">
        <v>26</v>
      </c>
      <c r="J257" s="14" t="s">
        <v>35</v>
      </c>
      <c r="K257" s="14" t="s">
        <v>24</v>
      </c>
    </row>
    <row r="258" spans="1:11" ht="15.75" x14ac:dyDescent="0.25">
      <c r="A258" s="1" t="s">
        <v>20</v>
      </c>
      <c r="B258" s="1" t="s">
        <v>10</v>
      </c>
      <c r="C258" s="15" t="s">
        <v>41</v>
      </c>
      <c r="D258" s="19">
        <v>905</v>
      </c>
      <c r="E258" s="19">
        <v>4525</v>
      </c>
      <c r="F258" s="19">
        <v>1810</v>
      </c>
      <c r="G258" s="20">
        <v>2715</v>
      </c>
      <c r="H258" s="9">
        <v>44105</v>
      </c>
      <c r="I258" s="14" t="s">
        <v>26</v>
      </c>
      <c r="J258" s="14" t="s">
        <v>38</v>
      </c>
      <c r="K258" s="14" t="s">
        <v>24</v>
      </c>
    </row>
    <row r="259" spans="1:11" ht="15.75" x14ac:dyDescent="0.25">
      <c r="A259" s="1" t="s">
        <v>20</v>
      </c>
      <c r="B259" s="1" t="s">
        <v>14</v>
      </c>
      <c r="C259" s="15" t="s">
        <v>42</v>
      </c>
      <c r="D259" s="19">
        <v>1397</v>
      </c>
      <c r="E259" s="19">
        <v>5588</v>
      </c>
      <c r="F259" s="19">
        <v>2095.5</v>
      </c>
      <c r="G259" s="20">
        <v>3492.5</v>
      </c>
      <c r="H259" s="9">
        <v>44105</v>
      </c>
      <c r="I259" s="14" t="s">
        <v>26</v>
      </c>
      <c r="J259" s="14" t="s">
        <v>38</v>
      </c>
      <c r="K259" s="14" t="s">
        <v>25</v>
      </c>
    </row>
    <row r="260" spans="1:11" ht="15.75" x14ac:dyDescent="0.25">
      <c r="A260" s="1" t="s">
        <v>20</v>
      </c>
      <c r="B260" s="1" t="s">
        <v>14</v>
      </c>
      <c r="C260" s="15" t="s">
        <v>42</v>
      </c>
      <c r="D260" s="19">
        <v>2156</v>
      </c>
      <c r="E260" s="19">
        <v>8624</v>
      </c>
      <c r="F260" s="19">
        <v>3234</v>
      </c>
      <c r="G260" s="20">
        <v>5390</v>
      </c>
      <c r="H260" s="9">
        <v>44105</v>
      </c>
      <c r="I260" s="14" t="s">
        <v>26</v>
      </c>
      <c r="J260" s="14" t="s">
        <v>35</v>
      </c>
      <c r="K260" s="14" t="s">
        <v>24</v>
      </c>
    </row>
    <row r="261" spans="1:11" ht="15.75" x14ac:dyDescent="0.25">
      <c r="A261" s="1" t="s">
        <v>20</v>
      </c>
      <c r="B261" s="1" t="s">
        <v>15</v>
      </c>
      <c r="C261" s="15" t="s">
        <v>41</v>
      </c>
      <c r="D261" s="19">
        <v>1397</v>
      </c>
      <c r="E261" s="19">
        <v>4191</v>
      </c>
      <c r="F261" s="19">
        <v>1746.25</v>
      </c>
      <c r="G261" s="20">
        <v>2444.75</v>
      </c>
      <c r="H261" s="9">
        <v>44105</v>
      </c>
      <c r="I261" s="14" t="s">
        <v>26</v>
      </c>
      <c r="J261" s="14" t="s">
        <v>38</v>
      </c>
      <c r="K261" s="14" t="s">
        <v>24</v>
      </c>
    </row>
    <row r="262" spans="1:11" ht="15.75" x14ac:dyDescent="0.25">
      <c r="A262" s="1" t="s">
        <v>20</v>
      </c>
      <c r="B262" s="1" t="s">
        <v>11</v>
      </c>
      <c r="C262" s="15" t="s">
        <v>43</v>
      </c>
      <c r="D262" s="19">
        <v>2031</v>
      </c>
      <c r="E262" s="19">
        <v>2031</v>
      </c>
      <c r="F262" s="19">
        <v>406.2</v>
      </c>
      <c r="G262" s="20">
        <v>1624.8</v>
      </c>
      <c r="H262" s="9">
        <v>44105</v>
      </c>
      <c r="I262" s="14" t="s">
        <v>26</v>
      </c>
      <c r="J262" s="14" t="s">
        <v>39</v>
      </c>
      <c r="K262" s="14" t="s">
        <v>24</v>
      </c>
    </row>
    <row r="263" spans="1:11" ht="15.75" x14ac:dyDescent="0.25">
      <c r="A263" s="1" t="s">
        <v>20</v>
      </c>
      <c r="B263" s="1" t="s">
        <v>11</v>
      </c>
      <c r="C263" s="15" t="s">
        <v>42</v>
      </c>
      <c r="D263" s="19">
        <v>546</v>
      </c>
      <c r="E263" s="19">
        <v>546</v>
      </c>
      <c r="F263" s="19">
        <v>109.2</v>
      </c>
      <c r="G263" s="20">
        <v>436.8</v>
      </c>
      <c r="H263" s="9">
        <v>44105</v>
      </c>
      <c r="I263" s="14" t="s">
        <v>26</v>
      </c>
      <c r="J263" s="14" t="s">
        <v>37</v>
      </c>
      <c r="K263" s="14" t="s">
        <v>24</v>
      </c>
    </row>
    <row r="264" spans="1:11" ht="15.75" x14ac:dyDescent="0.25">
      <c r="A264" s="1" t="s">
        <v>20</v>
      </c>
      <c r="B264" s="1" t="s">
        <v>13</v>
      </c>
      <c r="C264" s="15" t="s">
        <v>42</v>
      </c>
      <c r="D264" s="19">
        <v>905</v>
      </c>
      <c r="E264" s="19">
        <v>5430</v>
      </c>
      <c r="F264" s="19">
        <v>2488.75</v>
      </c>
      <c r="G264" s="20">
        <v>2941.25</v>
      </c>
      <c r="H264" s="9">
        <v>44105</v>
      </c>
      <c r="I264" s="14" t="s">
        <v>26</v>
      </c>
      <c r="J264" s="14" t="s">
        <v>35</v>
      </c>
      <c r="K264" s="14" t="s">
        <v>25</v>
      </c>
    </row>
    <row r="265" spans="1:11" ht="15.75" x14ac:dyDescent="0.25">
      <c r="A265" s="1" t="s">
        <v>20</v>
      </c>
      <c r="B265" s="1" t="s">
        <v>13</v>
      </c>
      <c r="C265" s="15" t="s">
        <v>43</v>
      </c>
      <c r="D265" s="19">
        <v>410</v>
      </c>
      <c r="E265" s="19">
        <v>2460</v>
      </c>
      <c r="F265" s="19">
        <v>1127.5</v>
      </c>
      <c r="G265" s="20">
        <v>1332.5</v>
      </c>
      <c r="H265" s="9">
        <v>44105</v>
      </c>
      <c r="I265" s="14" t="s">
        <v>26</v>
      </c>
      <c r="J265" s="14" t="s">
        <v>38</v>
      </c>
      <c r="K265" s="14" t="s">
        <v>24</v>
      </c>
    </row>
    <row r="266" spans="1:11" ht="15.75" x14ac:dyDescent="0.25">
      <c r="A266" s="1" t="s">
        <v>20</v>
      </c>
      <c r="B266" s="1" t="s">
        <v>12</v>
      </c>
      <c r="C266" s="15" t="s">
        <v>41</v>
      </c>
      <c r="D266" s="19">
        <v>1694</v>
      </c>
      <c r="E266" s="19">
        <v>8470</v>
      </c>
      <c r="F266" s="19">
        <v>3726.8</v>
      </c>
      <c r="G266" s="20">
        <v>4743.2</v>
      </c>
      <c r="H266" s="9">
        <v>44136</v>
      </c>
      <c r="I266" s="14" t="s">
        <v>26</v>
      </c>
      <c r="J266" s="14" t="s">
        <v>35</v>
      </c>
      <c r="K266" s="14" t="s">
        <v>25</v>
      </c>
    </row>
    <row r="267" spans="1:11" ht="15.75" x14ac:dyDescent="0.25">
      <c r="A267" s="1" t="s">
        <v>20</v>
      </c>
      <c r="B267" s="1" t="s">
        <v>10</v>
      </c>
      <c r="C267" s="15" t="s">
        <v>43</v>
      </c>
      <c r="D267" s="19">
        <v>2150</v>
      </c>
      <c r="E267" s="19">
        <v>10750</v>
      </c>
      <c r="F267" s="19">
        <v>4300</v>
      </c>
      <c r="G267" s="20">
        <v>6450</v>
      </c>
      <c r="H267" s="9">
        <v>44136</v>
      </c>
      <c r="I267" s="14" t="s">
        <v>26</v>
      </c>
      <c r="J267" s="14" t="s">
        <v>37</v>
      </c>
      <c r="K267" s="14" t="s">
        <v>24</v>
      </c>
    </row>
    <row r="268" spans="1:11" ht="15.75" x14ac:dyDescent="0.25">
      <c r="A268" s="1" t="s">
        <v>20</v>
      </c>
      <c r="B268" s="1" t="s">
        <v>10</v>
      </c>
      <c r="C268" s="15" t="s">
        <v>42</v>
      </c>
      <c r="D268" s="19">
        <v>1197</v>
      </c>
      <c r="E268" s="19">
        <v>5985</v>
      </c>
      <c r="F268" s="19">
        <v>2394</v>
      </c>
      <c r="G268" s="20">
        <v>3591</v>
      </c>
      <c r="H268" s="9">
        <v>44136</v>
      </c>
      <c r="I268" s="14" t="s">
        <v>26</v>
      </c>
      <c r="J268" s="14" t="s">
        <v>35</v>
      </c>
      <c r="K268" s="14" t="s">
        <v>24</v>
      </c>
    </row>
    <row r="269" spans="1:11" ht="15.75" x14ac:dyDescent="0.25">
      <c r="A269" s="1" t="s">
        <v>20</v>
      </c>
      <c r="B269" s="1" t="s">
        <v>14</v>
      </c>
      <c r="C269" s="15" t="s">
        <v>43</v>
      </c>
      <c r="D269" s="19">
        <v>2791</v>
      </c>
      <c r="E269" s="19">
        <v>11164</v>
      </c>
      <c r="F269" s="19">
        <v>4186.5</v>
      </c>
      <c r="G269" s="20">
        <v>6977.5</v>
      </c>
      <c r="H269" s="9">
        <v>44136</v>
      </c>
      <c r="I269" s="14" t="s">
        <v>27</v>
      </c>
      <c r="J269" s="14" t="s">
        <v>37</v>
      </c>
      <c r="K269" s="14" t="s">
        <v>24</v>
      </c>
    </row>
    <row r="270" spans="1:11" ht="15.75" x14ac:dyDescent="0.25">
      <c r="A270" s="1" t="s">
        <v>20</v>
      </c>
      <c r="B270" s="1" t="s">
        <v>15</v>
      </c>
      <c r="C270" s="15" t="s">
        <v>41</v>
      </c>
      <c r="D270" s="19">
        <v>877</v>
      </c>
      <c r="E270" s="19">
        <v>2631</v>
      </c>
      <c r="F270" s="19">
        <v>1096.25</v>
      </c>
      <c r="G270" s="20">
        <v>1534.75</v>
      </c>
      <c r="H270" s="9">
        <v>44136</v>
      </c>
      <c r="I270" s="14" t="s">
        <v>26</v>
      </c>
      <c r="J270" s="14" t="s">
        <v>38</v>
      </c>
      <c r="K270" s="14" t="s">
        <v>24</v>
      </c>
    </row>
    <row r="271" spans="1:11" ht="15.75" x14ac:dyDescent="0.25">
      <c r="A271" s="1" t="s">
        <v>20</v>
      </c>
      <c r="B271" s="1" t="s">
        <v>11</v>
      </c>
      <c r="C271" s="15" t="s">
        <v>42</v>
      </c>
      <c r="D271" s="19">
        <v>690</v>
      </c>
      <c r="E271" s="19">
        <v>690</v>
      </c>
      <c r="F271" s="19">
        <v>138</v>
      </c>
      <c r="G271" s="20">
        <v>552</v>
      </c>
      <c r="H271" s="9">
        <v>44136</v>
      </c>
      <c r="I271" s="14" t="s">
        <v>26</v>
      </c>
      <c r="J271" s="14" t="s">
        <v>37</v>
      </c>
      <c r="K271" s="14" t="s">
        <v>24</v>
      </c>
    </row>
    <row r="272" spans="1:11" ht="15.75" x14ac:dyDescent="0.25">
      <c r="A272" s="1" t="s">
        <v>20</v>
      </c>
      <c r="B272" s="1" t="s">
        <v>13</v>
      </c>
      <c r="C272" s="15" t="s">
        <v>43</v>
      </c>
      <c r="D272" s="19">
        <v>1333</v>
      </c>
      <c r="E272" s="19">
        <v>7998</v>
      </c>
      <c r="F272" s="19">
        <v>3665.75</v>
      </c>
      <c r="G272" s="20">
        <v>4332.25</v>
      </c>
      <c r="H272" s="9">
        <v>44136</v>
      </c>
      <c r="I272" s="14" t="s">
        <v>26</v>
      </c>
      <c r="J272" s="14" t="s">
        <v>37</v>
      </c>
      <c r="K272" s="14" t="s">
        <v>25</v>
      </c>
    </row>
    <row r="273" spans="1:11" ht="15.75" x14ac:dyDescent="0.25">
      <c r="A273" s="1" t="s">
        <v>20</v>
      </c>
      <c r="B273" s="1" t="s">
        <v>12</v>
      </c>
      <c r="C273" s="15" t="s">
        <v>41</v>
      </c>
      <c r="D273" s="19">
        <v>635</v>
      </c>
      <c r="E273" s="19">
        <v>3175</v>
      </c>
      <c r="F273" s="19">
        <v>1397</v>
      </c>
      <c r="G273" s="20">
        <v>1778</v>
      </c>
      <c r="H273" s="9">
        <v>44166</v>
      </c>
      <c r="I273" s="14" t="s">
        <v>26</v>
      </c>
      <c r="J273" s="14" t="s">
        <v>37</v>
      </c>
      <c r="K273" s="14" t="s">
        <v>24</v>
      </c>
    </row>
    <row r="274" spans="1:11" ht="15.75" x14ac:dyDescent="0.25">
      <c r="A274" s="1" t="s">
        <v>20</v>
      </c>
      <c r="B274" s="1" t="s">
        <v>10</v>
      </c>
      <c r="C274" s="15" t="s">
        <v>42</v>
      </c>
      <c r="D274" s="19">
        <v>1138</v>
      </c>
      <c r="E274" s="19">
        <v>5690</v>
      </c>
      <c r="F274" s="19">
        <v>2276</v>
      </c>
      <c r="G274" s="20">
        <v>3414</v>
      </c>
      <c r="H274" s="9">
        <v>44166</v>
      </c>
      <c r="I274" s="14" t="s">
        <v>26</v>
      </c>
      <c r="J274" s="14" t="s">
        <v>37</v>
      </c>
      <c r="K274" s="14" t="s">
        <v>25</v>
      </c>
    </row>
    <row r="275" spans="1:11" ht="15.75" x14ac:dyDescent="0.25">
      <c r="A275" s="1" t="s">
        <v>20</v>
      </c>
      <c r="B275" s="1" t="s">
        <v>10</v>
      </c>
      <c r="C275" s="15" t="s">
        <v>41</v>
      </c>
      <c r="D275" s="19">
        <v>1362</v>
      </c>
      <c r="E275" s="19">
        <v>6810</v>
      </c>
      <c r="F275" s="19">
        <v>2724</v>
      </c>
      <c r="G275" s="20">
        <v>4086</v>
      </c>
      <c r="H275" s="9">
        <v>44166</v>
      </c>
      <c r="I275" s="14" t="s">
        <v>26</v>
      </c>
      <c r="J275" s="14" t="s">
        <v>35</v>
      </c>
      <c r="K275" s="14" t="s">
        <v>24</v>
      </c>
    </row>
    <row r="276" spans="1:11" ht="15.75" x14ac:dyDescent="0.25">
      <c r="A276" s="1" t="s">
        <v>20</v>
      </c>
      <c r="B276" s="1" t="s">
        <v>10</v>
      </c>
      <c r="C276" s="15" t="s">
        <v>41</v>
      </c>
      <c r="D276" s="19">
        <v>1233</v>
      </c>
      <c r="E276" s="19">
        <v>6165</v>
      </c>
      <c r="F276" s="19">
        <v>2466</v>
      </c>
      <c r="G276" s="20">
        <v>3699</v>
      </c>
      <c r="H276" s="9">
        <v>44166</v>
      </c>
      <c r="I276" s="14" t="s">
        <v>26</v>
      </c>
      <c r="J276" s="14" t="s">
        <v>35</v>
      </c>
      <c r="K276" s="14" t="s">
        <v>24</v>
      </c>
    </row>
    <row r="277" spans="1:11" ht="15.75" x14ac:dyDescent="0.25">
      <c r="A277" s="1" t="s">
        <v>20</v>
      </c>
      <c r="B277" s="1" t="s">
        <v>14</v>
      </c>
      <c r="C277" s="15" t="s">
        <v>42</v>
      </c>
      <c r="D277" s="19">
        <v>1362</v>
      </c>
      <c r="E277" s="19">
        <v>5448</v>
      </c>
      <c r="F277" s="19">
        <v>2043</v>
      </c>
      <c r="G277" s="20">
        <v>3405</v>
      </c>
      <c r="H277" s="9">
        <v>44166</v>
      </c>
      <c r="I277" s="14" t="s">
        <v>26</v>
      </c>
      <c r="J277" s="14" t="s">
        <v>36</v>
      </c>
      <c r="K277" s="14" t="s">
        <v>24</v>
      </c>
    </row>
    <row r="278" spans="1:11" ht="15.75" x14ac:dyDescent="0.25">
      <c r="A278" s="1" t="s">
        <v>20</v>
      </c>
      <c r="B278" s="1" t="s">
        <v>14</v>
      </c>
      <c r="C278" s="15" t="s">
        <v>43</v>
      </c>
      <c r="D278" s="19">
        <v>521</v>
      </c>
      <c r="E278" s="19">
        <v>2084</v>
      </c>
      <c r="F278" s="19">
        <v>781.5</v>
      </c>
      <c r="G278" s="20">
        <v>1302.5</v>
      </c>
      <c r="H278" s="9">
        <v>44166</v>
      </c>
      <c r="I278" s="14" t="s">
        <v>26</v>
      </c>
      <c r="J278" s="14" t="s">
        <v>37</v>
      </c>
      <c r="K278" s="14" t="s">
        <v>24</v>
      </c>
    </row>
    <row r="279" spans="1:11" ht="15.75" x14ac:dyDescent="0.25">
      <c r="A279" s="1" t="s">
        <v>20</v>
      </c>
      <c r="B279" s="1" t="s">
        <v>15</v>
      </c>
      <c r="C279" s="15" t="s">
        <v>41</v>
      </c>
      <c r="D279" s="19">
        <v>521</v>
      </c>
      <c r="E279" s="19">
        <v>1563</v>
      </c>
      <c r="F279" s="19">
        <v>651.25</v>
      </c>
      <c r="G279" s="20">
        <v>911.75</v>
      </c>
      <c r="H279" s="9">
        <v>44166</v>
      </c>
      <c r="I279" s="14" t="s">
        <v>26</v>
      </c>
      <c r="J279" s="14" t="s">
        <v>38</v>
      </c>
      <c r="K279" s="14" t="s">
        <v>24</v>
      </c>
    </row>
    <row r="280" spans="1:11" ht="15.75" x14ac:dyDescent="0.25">
      <c r="A280" s="1" t="s">
        <v>20</v>
      </c>
      <c r="B280" s="1" t="s">
        <v>15</v>
      </c>
      <c r="C280" s="15" t="s">
        <v>43</v>
      </c>
      <c r="D280" s="19">
        <v>1233</v>
      </c>
      <c r="E280" s="19">
        <v>3699</v>
      </c>
      <c r="F280" s="19">
        <v>1541.25</v>
      </c>
      <c r="G280" s="20">
        <v>2157.75</v>
      </c>
      <c r="H280" s="9">
        <v>44166</v>
      </c>
      <c r="I280" s="14" t="s">
        <v>26</v>
      </c>
      <c r="J280" s="14" t="s">
        <v>35</v>
      </c>
      <c r="K280" s="14" t="s">
        <v>24</v>
      </c>
    </row>
    <row r="281" spans="1:11" ht="15.75" x14ac:dyDescent="0.25">
      <c r="A281" s="1" t="s">
        <v>20</v>
      </c>
      <c r="B281" s="1" t="s">
        <v>11</v>
      </c>
      <c r="C281" s="15" t="s">
        <v>43</v>
      </c>
      <c r="D281" s="19">
        <v>1138</v>
      </c>
      <c r="E281" s="19">
        <v>1138</v>
      </c>
      <c r="F281" s="19">
        <v>227.6</v>
      </c>
      <c r="G281" s="20">
        <v>910.4</v>
      </c>
      <c r="H281" s="9">
        <v>44166</v>
      </c>
      <c r="I281" s="14" t="s">
        <v>26</v>
      </c>
      <c r="J281" s="14" t="s">
        <v>38</v>
      </c>
      <c r="K281" s="14" t="s">
        <v>24</v>
      </c>
    </row>
    <row r="282" spans="1:11" ht="15.75" x14ac:dyDescent="0.25">
      <c r="A282" s="1" t="s">
        <v>20</v>
      </c>
      <c r="B282" s="1" t="s">
        <v>13</v>
      </c>
      <c r="C282" s="15" t="s">
        <v>41</v>
      </c>
      <c r="D282" s="19">
        <v>1084</v>
      </c>
      <c r="E282" s="19">
        <v>6504</v>
      </c>
      <c r="F282" s="19">
        <v>2981</v>
      </c>
      <c r="G282" s="20">
        <v>3523</v>
      </c>
      <c r="H282" s="9">
        <v>44166</v>
      </c>
      <c r="I282" s="14" t="s">
        <v>26</v>
      </c>
      <c r="J282" s="14" t="s">
        <v>38</v>
      </c>
      <c r="K282" s="14" t="s">
        <v>24</v>
      </c>
    </row>
    <row r="283" spans="1:11" ht="15.75" x14ac:dyDescent="0.25">
      <c r="A283" s="1" t="s">
        <v>20</v>
      </c>
      <c r="B283" s="1" t="s">
        <v>13</v>
      </c>
      <c r="C283" s="15" t="s">
        <v>42</v>
      </c>
      <c r="D283" s="19">
        <v>635</v>
      </c>
      <c r="E283" s="19">
        <v>3810</v>
      </c>
      <c r="F283" s="19">
        <v>1746.25</v>
      </c>
      <c r="G283" s="20">
        <v>2063.75</v>
      </c>
      <c r="H283" s="9">
        <v>44166</v>
      </c>
      <c r="I283" s="14" t="s">
        <v>26</v>
      </c>
      <c r="J283" s="14" t="s">
        <v>38</v>
      </c>
      <c r="K283" s="14" t="s">
        <v>24</v>
      </c>
    </row>
    <row r="284" spans="1:11" ht="15.75" x14ac:dyDescent="0.25">
      <c r="A284" s="1" t="s">
        <v>17</v>
      </c>
      <c r="B284" s="1" t="s">
        <v>12</v>
      </c>
      <c r="C284" s="15" t="s">
        <v>41</v>
      </c>
      <c r="D284" s="19">
        <v>1988</v>
      </c>
      <c r="E284" s="19">
        <v>9940</v>
      </c>
      <c r="F284" s="19">
        <v>4373.6000000000004</v>
      </c>
      <c r="G284" s="20">
        <v>5566.4</v>
      </c>
      <c r="H284" s="9">
        <v>43831</v>
      </c>
      <c r="I284" s="14" t="s">
        <v>26</v>
      </c>
      <c r="J284" s="14" t="s">
        <v>39</v>
      </c>
      <c r="K284" s="14" t="s">
        <v>25</v>
      </c>
    </row>
    <row r="285" spans="1:11" ht="15.75" x14ac:dyDescent="0.25">
      <c r="A285" s="1" t="s">
        <v>17</v>
      </c>
      <c r="B285" s="1" t="s">
        <v>10</v>
      </c>
      <c r="C285" s="15" t="s">
        <v>42</v>
      </c>
      <c r="D285" s="19">
        <v>3945</v>
      </c>
      <c r="E285" s="19">
        <v>19725</v>
      </c>
      <c r="F285" s="19">
        <v>7890</v>
      </c>
      <c r="G285" s="20">
        <v>11835</v>
      </c>
      <c r="H285" s="9">
        <v>43831</v>
      </c>
      <c r="I285" s="14" t="s">
        <v>26</v>
      </c>
      <c r="J285" s="14" t="s">
        <v>37</v>
      </c>
      <c r="K285" s="14" t="s">
        <v>24</v>
      </c>
    </row>
    <row r="286" spans="1:11" ht="15.75" x14ac:dyDescent="0.25">
      <c r="A286" s="1" t="s">
        <v>17</v>
      </c>
      <c r="B286" s="1" t="s">
        <v>10</v>
      </c>
      <c r="C286" s="15" t="s">
        <v>41</v>
      </c>
      <c r="D286" s="19">
        <v>2435</v>
      </c>
      <c r="E286" s="19">
        <v>12175</v>
      </c>
      <c r="F286" s="19">
        <v>4870</v>
      </c>
      <c r="G286" s="20">
        <v>7305</v>
      </c>
      <c r="H286" s="9">
        <v>43831</v>
      </c>
      <c r="I286" s="14" t="s">
        <v>26</v>
      </c>
      <c r="J286" s="14" t="s">
        <v>35</v>
      </c>
      <c r="K286" s="14" t="s">
        <v>24</v>
      </c>
    </row>
    <row r="287" spans="1:11" ht="15.75" x14ac:dyDescent="0.25">
      <c r="A287" s="1" t="s">
        <v>17</v>
      </c>
      <c r="B287" s="1" t="s">
        <v>14</v>
      </c>
      <c r="C287" s="15" t="s">
        <v>43</v>
      </c>
      <c r="D287" s="19">
        <v>2522</v>
      </c>
      <c r="E287" s="19">
        <v>10088</v>
      </c>
      <c r="F287" s="19">
        <v>3783</v>
      </c>
      <c r="G287" s="20">
        <v>6305</v>
      </c>
      <c r="H287" s="9">
        <v>43831</v>
      </c>
      <c r="I287" s="14" t="s">
        <v>26</v>
      </c>
      <c r="J287" s="14" t="s">
        <v>37</v>
      </c>
      <c r="K287" s="14" t="s">
        <v>24</v>
      </c>
    </row>
    <row r="288" spans="1:11" ht="15.75" x14ac:dyDescent="0.25">
      <c r="A288" s="1" t="s">
        <v>17</v>
      </c>
      <c r="B288" s="1" t="s">
        <v>15</v>
      </c>
      <c r="C288" s="15" t="s">
        <v>43</v>
      </c>
      <c r="D288" s="19">
        <v>1734</v>
      </c>
      <c r="E288" s="19">
        <v>5202</v>
      </c>
      <c r="F288" s="19">
        <v>2167.5</v>
      </c>
      <c r="G288" s="20">
        <v>3034.5</v>
      </c>
      <c r="H288" s="9">
        <v>43831</v>
      </c>
      <c r="I288" s="14" t="s">
        <v>26</v>
      </c>
      <c r="J288" s="14" t="s">
        <v>38</v>
      </c>
      <c r="K288" s="14" t="s">
        <v>24</v>
      </c>
    </row>
    <row r="289" spans="1:11" ht="15.75" x14ac:dyDescent="0.25">
      <c r="A289" s="1" t="s">
        <v>17</v>
      </c>
      <c r="B289" s="1" t="s">
        <v>11</v>
      </c>
      <c r="C289" s="15" t="s">
        <v>43</v>
      </c>
      <c r="D289" s="19">
        <v>1385</v>
      </c>
      <c r="E289" s="19">
        <v>1385</v>
      </c>
      <c r="F289" s="19">
        <v>277</v>
      </c>
      <c r="G289" s="20">
        <v>1108</v>
      </c>
      <c r="H289" s="9">
        <v>43831</v>
      </c>
      <c r="I289" s="14" t="s">
        <v>26</v>
      </c>
      <c r="J289" s="14" t="s">
        <v>39</v>
      </c>
      <c r="K289" s="14" t="s">
        <v>25</v>
      </c>
    </row>
    <row r="290" spans="1:11" ht="15.75" x14ac:dyDescent="0.25">
      <c r="A290" s="1" t="s">
        <v>17</v>
      </c>
      <c r="B290" s="1" t="s">
        <v>13</v>
      </c>
      <c r="C290" s="15" t="s">
        <v>42</v>
      </c>
      <c r="D290" s="19">
        <v>3998</v>
      </c>
      <c r="E290" s="19">
        <v>23988</v>
      </c>
      <c r="F290" s="19">
        <v>10994.5</v>
      </c>
      <c r="G290" s="20">
        <v>12993.5</v>
      </c>
      <c r="H290" s="9">
        <v>43831</v>
      </c>
      <c r="I290" s="14" t="s">
        <v>26</v>
      </c>
      <c r="J290" s="14" t="s">
        <v>37</v>
      </c>
      <c r="K290" s="14" t="s">
        <v>24</v>
      </c>
    </row>
    <row r="291" spans="1:11" ht="15.75" x14ac:dyDescent="0.25">
      <c r="A291" s="1" t="s">
        <v>17</v>
      </c>
      <c r="B291" s="1" t="s">
        <v>12</v>
      </c>
      <c r="C291" s="15" t="s">
        <v>43</v>
      </c>
      <c r="D291" s="19">
        <v>2750</v>
      </c>
      <c r="E291" s="19">
        <v>13750</v>
      </c>
      <c r="F291" s="19">
        <v>6050</v>
      </c>
      <c r="G291" s="20">
        <v>7700</v>
      </c>
      <c r="H291" s="9">
        <v>43862</v>
      </c>
      <c r="I291" s="14" t="s">
        <v>26</v>
      </c>
      <c r="J291" s="14" t="s">
        <v>38</v>
      </c>
      <c r="K291" s="14" t="s">
        <v>25</v>
      </c>
    </row>
    <row r="292" spans="1:11" ht="15.75" x14ac:dyDescent="0.25">
      <c r="A292" s="1" t="s">
        <v>17</v>
      </c>
      <c r="B292" s="1" t="s">
        <v>10</v>
      </c>
      <c r="C292" s="15" t="s">
        <v>41</v>
      </c>
      <c r="D292" s="19">
        <v>2296</v>
      </c>
      <c r="E292" s="19">
        <v>11480</v>
      </c>
      <c r="F292" s="19">
        <v>4592</v>
      </c>
      <c r="G292" s="20">
        <v>6888</v>
      </c>
      <c r="H292" s="9">
        <v>43862</v>
      </c>
      <c r="I292" s="14" t="s">
        <v>26</v>
      </c>
      <c r="J292" s="14" t="s">
        <v>35</v>
      </c>
      <c r="K292" s="14" t="s">
        <v>25</v>
      </c>
    </row>
    <row r="293" spans="1:11" ht="15.75" x14ac:dyDescent="0.25">
      <c r="A293" s="1" t="s">
        <v>17</v>
      </c>
      <c r="B293" s="1" t="s">
        <v>10</v>
      </c>
      <c r="C293" s="15" t="s">
        <v>41</v>
      </c>
      <c r="D293" s="19">
        <v>1303</v>
      </c>
      <c r="E293" s="19">
        <v>6515</v>
      </c>
      <c r="F293" s="19">
        <v>2606</v>
      </c>
      <c r="G293" s="20">
        <v>3909</v>
      </c>
      <c r="H293" s="9">
        <v>43862</v>
      </c>
      <c r="I293" s="14" t="s">
        <v>26</v>
      </c>
      <c r="J293" s="14" t="s">
        <v>36</v>
      </c>
      <c r="K293" s="14" t="s">
        <v>25</v>
      </c>
    </row>
    <row r="294" spans="1:11" ht="15.75" x14ac:dyDescent="0.25">
      <c r="A294" s="1" t="s">
        <v>17</v>
      </c>
      <c r="B294" s="1" t="s">
        <v>14</v>
      </c>
      <c r="C294" s="15" t="s">
        <v>41</v>
      </c>
      <c r="D294" s="19">
        <v>1865</v>
      </c>
      <c r="E294" s="19">
        <v>7460</v>
      </c>
      <c r="F294" s="19">
        <v>2797.5</v>
      </c>
      <c r="G294" s="20">
        <v>4662.5</v>
      </c>
      <c r="H294" s="9">
        <v>43862</v>
      </c>
      <c r="I294" s="14" t="s">
        <v>27</v>
      </c>
      <c r="J294" s="14" t="s">
        <v>35</v>
      </c>
      <c r="K294" s="14" t="s">
        <v>25</v>
      </c>
    </row>
    <row r="295" spans="1:11" ht="15.75" x14ac:dyDescent="0.25">
      <c r="A295" s="1" t="s">
        <v>17</v>
      </c>
      <c r="B295" s="1" t="s">
        <v>15</v>
      </c>
      <c r="C295" s="15" t="s">
        <v>42</v>
      </c>
      <c r="D295" s="19">
        <v>959</v>
      </c>
      <c r="E295" s="19">
        <v>2877</v>
      </c>
      <c r="F295" s="19">
        <v>1198.75</v>
      </c>
      <c r="G295" s="20">
        <v>1678.25</v>
      </c>
      <c r="H295" s="9">
        <v>43862</v>
      </c>
      <c r="I295" s="14" t="s">
        <v>27</v>
      </c>
      <c r="J295" s="14" t="s">
        <v>38</v>
      </c>
      <c r="K295" s="14" t="s">
        <v>24</v>
      </c>
    </row>
    <row r="296" spans="1:11" ht="15.75" x14ac:dyDescent="0.25">
      <c r="A296" s="1" t="s">
        <v>17</v>
      </c>
      <c r="B296" s="1" t="s">
        <v>11</v>
      </c>
      <c r="C296" s="15" t="s">
        <v>42</v>
      </c>
      <c r="D296" s="19">
        <v>293</v>
      </c>
      <c r="E296" s="19">
        <v>293</v>
      </c>
      <c r="F296" s="19">
        <v>58.6</v>
      </c>
      <c r="G296" s="20">
        <v>234.4</v>
      </c>
      <c r="H296" s="9">
        <v>43862</v>
      </c>
      <c r="I296" s="14" t="s">
        <v>26</v>
      </c>
      <c r="J296" s="14" t="s">
        <v>37</v>
      </c>
      <c r="K296" s="14" t="s">
        <v>24</v>
      </c>
    </row>
    <row r="297" spans="1:11" ht="15.75" x14ac:dyDescent="0.25">
      <c r="A297" s="1" t="s">
        <v>17</v>
      </c>
      <c r="B297" s="1" t="s">
        <v>13</v>
      </c>
      <c r="C297" s="15" t="s">
        <v>41</v>
      </c>
      <c r="D297" s="19">
        <v>1804</v>
      </c>
      <c r="E297" s="19">
        <v>10824</v>
      </c>
      <c r="F297" s="19">
        <v>4961</v>
      </c>
      <c r="G297" s="20">
        <v>5863</v>
      </c>
      <c r="H297" s="9">
        <v>43862</v>
      </c>
      <c r="I297" s="14" t="s">
        <v>26</v>
      </c>
      <c r="J297" s="14" t="s">
        <v>37</v>
      </c>
      <c r="K297" s="14" t="s">
        <v>25</v>
      </c>
    </row>
    <row r="298" spans="1:11" ht="15.75" x14ac:dyDescent="0.25">
      <c r="A298" s="1" t="s">
        <v>17</v>
      </c>
      <c r="B298" s="1" t="s">
        <v>12</v>
      </c>
      <c r="C298" s="15" t="s">
        <v>43</v>
      </c>
      <c r="D298" s="19">
        <v>2475</v>
      </c>
      <c r="E298" s="19">
        <v>12375</v>
      </c>
      <c r="F298" s="19">
        <v>5445</v>
      </c>
      <c r="G298" s="20">
        <v>6930</v>
      </c>
      <c r="H298" s="9">
        <v>43891</v>
      </c>
      <c r="I298" s="14" t="s">
        <v>26</v>
      </c>
      <c r="J298" s="14" t="s">
        <v>37</v>
      </c>
      <c r="K298" s="14" t="s">
        <v>25</v>
      </c>
    </row>
    <row r="299" spans="1:11" ht="15.75" x14ac:dyDescent="0.25">
      <c r="A299" s="1" t="s">
        <v>17</v>
      </c>
      <c r="B299" s="1" t="s">
        <v>10</v>
      </c>
      <c r="C299" s="15" t="s">
        <v>41</v>
      </c>
      <c r="D299" s="19">
        <v>2385</v>
      </c>
      <c r="E299" s="19">
        <v>11925</v>
      </c>
      <c r="F299" s="19">
        <v>4770</v>
      </c>
      <c r="G299" s="20">
        <v>7155</v>
      </c>
      <c r="H299" s="9">
        <v>43891</v>
      </c>
      <c r="I299" s="14" t="s">
        <v>26</v>
      </c>
      <c r="J299" s="14" t="s">
        <v>36</v>
      </c>
      <c r="K299" s="14" t="s">
        <v>25</v>
      </c>
    </row>
    <row r="300" spans="1:11" ht="15.75" x14ac:dyDescent="0.25">
      <c r="A300" s="1" t="s">
        <v>17</v>
      </c>
      <c r="B300" s="1" t="s">
        <v>10</v>
      </c>
      <c r="C300" s="15" t="s">
        <v>43</v>
      </c>
      <c r="D300" s="19">
        <v>1954</v>
      </c>
      <c r="E300" s="19">
        <v>9770</v>
      </c>
      <c r="F300" s="19">
        <v>3908</v>
      </c>
      <c r="G300" s="20">
        <v>5862</v>
      </c>
      <c r="H300" s="9">
        <v>43891</v>
      </c>
      <c r="I300" s="14" t="s">
        <v>26</v>
      </c>
      <c r="J300" s="14" t="s">
        <v>37</v>
      </c>
      <c r="K300" s="14" t="s">
        <v>24</v>
      </c>
    </row>
    <row r="301" spans="1:11" ht="15.75" x14ac:dyDescent="0.25">
      <c r="A301" s="1" t="s">
        <v>17</v>
      </c>
      <c r="B301" s="1" t="s">
        <v>14</v>
      </c>
      <c r="C301" s="15" t="s">
        <v>41</v>
      </c>
      <c r="D301" s="19">
        <v>1790</v>
      </c>
      <c r="E301" s="19">
        <v>7160</v>
      </c>
      <c r="F301" s="19">
        <v>2685</v>
      </c>
      <c r="G301" s="20">
        <v>4475</v>
      </c>
      <c r="H301" s="9">
        <v>43891</v>
      </c>
      <c r="I301" s="14" t="s">
        <v>26</v>
      </c>
      <c r="J301" s="14" t="s">
        <v>36</v>
      </c>
      <c r="K301" s="14" t="s">
        <v>25</v>
      </c>
    </row>
    <row r="302" spans="1:11" ht="15.75" x14ac:dyDescent="0.25">
      <c r="A302" s="1" t="s">
        <v>17</v>
      </c>
      <c r="B302" s="1" t="s">
        <v>15</v>
      </c>
      <c r="C302" s="15" t="s">
        <v>42</v>
      </c>
      <c r="D302" s="19">
        <v>1491</v>
      </c>
      <c r="E302" s="19">
        <v>4473</v>
      </c>
      <c r="F302" s="19">
        <v>1863.75</v>
      </c>
      <c r="G302" s="20">
        <v>2609.25</v>
      </c>
      <c r="H302" s="9">
        <v>43891</v>
      </c>
      <c r="I302" s="14" t="s">
        <v>26</v>
      </c>
      <c r="J302" s="14" t="s">
        <v>35</v>
      </c>
      <c r="K302" s="14" t="s">
        <v>24</v>
      </c>
    </row>
    <row r="303" spans="1:11" ht="15.75" x14ac:dyDescent="0.25">
      <c r="A303" s="1" t="s">
        <v>17</v>
      </c>
      <c r="B303" s="1" t="s">
        <v>11</v>
      </c>
      <c r="C303" s="15" t="s">
        <v>42</v>
      </c>
      <c r="D303" s="19">
        <v>2501</v>
      </c>
      <c r="E303" s="19">
        <v>2501</v>
      </c>
      <c r="F303" s="19">
        <v>500.2</v>
      </c>
      <c r="G303" s="20">
        <v>2000.8</v>
      </c>
      <c r="H303" s="9">
        <v>43891</v>
      </c>
      <c r="I303" s="14" t="s">
        <v>26</v>
      </c>
      <c r="J303" s="14" t="s">
        <v>35</v>
      </c>
      <c r="K303" s="14" t="s">
        <v>24</v>
      </c>
    </row>
    <row r="304" spans="1:11" ht="15.75" x14ac:dyDescent="0.25">
      <c r="A304" s="1" t="s">
        <v>17</v>
      </c>
      <c r="B304" s="1" t="s">
        <v>13</v>
      </c>
      <c r="C304" s="15" t="s">
        <v>43</v>
      </c>
      <c r="D304" s="19">
        <v>1967</v>
      </c>
      <c r="E304" s="19">
        <v>11802</v>
      </c>
      <c r="F304" s="19">
        <v>5409.25</v>
      </c>
      <c r="G304" s="20">
        <v>6392.75</v>
      </c>
      <c r="H304" s="9">
        <v>43891</v>
      </c>
      <c r="I304" s="14" t="s">
        <v>26</v>
      </c>
      <c r="J304" s="14" t="s">
        <v>37</v>
      </c>
      <c r="K304" s="14" t="s">
        <v>24</v>
      </c>
    </row>
    <row r="305" spans="1:11" ht="15.75" x14ac:dyDescent="0.25">
      <c r="A305" s="1" t="s">
        <v>17</v>
      </c>
      <c r="B305" s="1" t="s">
        <v>12</v>
      </c>
      <c r="C305" s="15" t="s">
        <v>43</v>
      </c>
      <c r="D305" s="19">
        <v>1190</v>
      </c>
      <c r="E305" s="19">
        <v>5950</v>
      </c>
      <c r="F305" s="19">
        <v>2618</v>
      </c>
      <c r="G305" s="20">
        <v>3332</v>
      </c>
      <c r="H305" s="9">
        <v>43922</v>
      </c>
      <c r="I305" s="14" t="s">
        <v>26</v>
      </c>
      <c r="J305" s="14" t="s">
        <v>38</v>
      </c>
      <c r="K305" s="14" t="s">
        <v>24</v>
      </c>
    </row>
    <row r="306" spans="1:11" ht="15.75" x14ac:dyDescent="0.25">
      <c r="A306" s="1" t="s">
        <v>17</v>
      </c>
      <c r="B306" s="1" t="s">
        <v>10</v>
      </c>
      <c r="C306" s="15" t="s">
        <v>42</v>
      </c>
      <c r="D306" s="19">
        <v>3801</v>
      </c>
      <c r="E306" s="19">
        <v>19005</v>
      </c>
      <c r="F306" s="19">
        <v>7602</v>
      </c>
      <c r="G306" s="20">
        <v>11403</v>
      </c>
      <c r="H306" s="9">
        <v>43922</v>
      </c>
      <c r="I306" s="14" t="s">
        <v>26</v>
      </c>
      <c r="J306" s="14" t="s">
        <v>38</v>
      </c>
      <c r="K306" s="14" t="s">
        <v>24</v>
      </c>
    </row>
    <row r="307" spans="1:11" ht="15.75" x14ac:dyDescent="0.25">
      <c r="A307" s="1" t="s">
        <v>17</v>
      </c>
      <c r="B307" s="1" t="s">
        <v>10</v>
      </c>
      <c r="C307" s="15" t="s">
        <v>41</v>
      </c>
      <c r="D307" s="19">
        <v>2532</v>
      </c>
      <c r="E307" s="19">
        <v>12660</v>
      </c>
      <c r="F307" s="19">
        <v>5064</v>
      </c>
      <c r="G307" s="20">
        <v>7596</v>
      </c>
      <c r="H307" s="9">
        <v>43922</v>
      </c>
      <c r="I307" s="14" t="s">
        <v>26</v>
      </c>
      <c r="J307" s="14" t="s">
        <v>37</v>
      </c>
      <c r="K307" s="14" t="s">
        <v>24</v>
      </c>
    </row>
    <row r="308" spans="1:11" ht="15.75" x14ac:dyDescent="0.25">
      <c r="A308" s="1" t="s">
        <v>17</v>
      </c>
      <c r="B308" s="1" t="s">
        <v>14</v>
      </c>
      <c r="C308" s="15" t="s">
        <v>41</v>
      </c>
      <c r="D308" s="19">
        <v>4244</v>
      </c>
      <c r="E308" s="19">
        <v>16976</v>
      </c>
      <c r="F308" s="19">
        <v>6366</v>
      </c>
      <c r="G308" s="20">
        <v>10610</v>
      </c>
      <c r="H308" s="9">
        <v>43922</v>
      </c>
      <c r="I308" s="14" t="s">
        <v>26</v>
      </c>
      <c r="J308" s="14" t="s">
        <v>35</v>
      </c>
      <c r="K308" s="14" t="s">
        <v>24</v>
      </c>
    </row>
    <row r="309" spans="1:11" ht="15.75" x14ac:dyDescent="0.25">
      <c r="A309" s="1" t="s">
        <v>17</v>
      </c>
      <c r="B309" s="1" t="s">
        <v>15</v>
      </c>
      <c r="C309" s="15" t="s">
        <v>42</v>
      </c>
      <c r="D309" s="19">
        <v>1739</v>
      </c>
      <c r="E309" s="19">
        <v>5217</v>
      </c>
      <c r="F309" s="19">
        <v>2173.75</v>
      </c>
      <c r="G309" s="20">
        <v>3043.25</v>
      </c>
      <c r="H309" s="9">
        <v>43922</v>
      </c>
      <c r="I309" s="14" t="s">
        <v>26</v>
      </c>
      <c r="J309" s="14" t="s">
        <v>39</v>
      </c>
      <c r="K309" s="14" t="s">
        <v>24</v>
      </c>
    </row>
    <row r="310" spans="1:11" ht="15.75" x14ac:dyDescent="0.25">
      <c r="A310" s="1" t="s">
        <v>17</v>
      </c>
      <c r="B310" s="1" t="s">
        <v>15</v>
      </c>
      <c r="C310" s="15" t="s">
        <v>43</v>
      </c>
      <c r="D310" s="19">
        <v>575</v>
      </c>
      <c r="E310" s="19">
        <v>1725</v>
      </c>
      <c r="F310" s="19">
        <v>718.75</v>
      </c>
      <c r="G310" s="20">
        <v>1006.25</v>
      </c>
      <c r="H310" s="9">
        <v>43922</v>
      </c>
      <c r="I310" s="14" t="s">
        <v>26</v>
      </c>
      <c r="J310" s="14" t="s">
        <v>37</v>
      </c>
      <c r="K310" s="14" t="s">
        <v>24</v>
      </c>
    </row>
    <row r="311" spans="1:11" ht="15.75" x14ac:dyDescent="0.25">
      <c r="A311" s="1" t="s">
        <v>17</v>
      </c>
      <c r="B311" s="1" t="s">
        <v>11</v>
      </c>
      <c r="C311" s="15" t="s">
        <v>43</v>
      </c>
      <c r="D311" s="19">
        <v>1773</v>
      </c>
      <c r="E311" s="19">
        <v>1773</v>
      </c>
      <c r="F311" s="19">
        <v>354.6</v>
      </c>
      <c r="G311" s="20">
        <v>1418.4</v>
      </c>
      <c r="H311" s="9">
        <v>43922</v>
      </c>
      <c r="I311" s="14" t="s">
        <v>27</v>
      </c>
      <c r="J311" s="14" t="s">
        <v>37</v>
      </c>
      <c r="K311" s="14" t="s">
        <v>24</v>
      </c>
    </row>
    <row r="312" spans="1:11" ht="15.75" x14ac:dyDescent="0.25">
      <c r="A312" s="1" t="s">
        <v>17</v>
      </c>
      <c r="B312" s="1" t="s">
        <v>13</v>
      </c>
      <c r="C312" s="15" t="s">
        <v>43</v>
      </c>
      <c r="D312" s="19">
        <v>3864</v>
      </c>
      <c r="E312" s="19">
        <v>23184</v>
      </c>
      <c r="F312" s="19">
        <v>10626</v>
      </c>
      <c r="G312" s="20">
        <v>12558</v>
      </c>
      <c r="H312" s="9">
        <v>43922</v>
      </c>
      <c r="I312" s="14" t="s">
        <v>26</v>
      </c>
      <c r="J312" s="14" t="s">
        <v>37</v>
      </c>
      <c r="K312" s="14" t="s">
        <v>24</v>
      </c>
    </row>
    <row r="313" spans="1:11" ht="15.75" x14ac:dyDescent="0.25">
      <c r="A313" s="1" t="s">
        <v>17</v>
      </c>
      <c r="B313" s="1" t="s">
        <v>12</v>
      </c>
      <c r="C313" s="15" t="s">
        <v>42</v>
      </c>
      <c r="D313" s="19">
        <v>1433</v>
      </c>
      <c r="E313" s="19">
        <v>7165</v>
      </c>
      <c r="F313" s="19">
        <v>3152.6</v>
      </c>
      <c r="G313" s="20">
        <v>4012.4</v>
      </c>
      <c r="H313" s="9">
        <v>43952</v>
      </c>
      <c r="I313" s="14" t="s">
        <v>26</v>
      </c>
      <c r="J313" s="14" t="s">
        <v>35</v>
      </c>
      <c r="K313" s="14" t="s">
        <v>24</v>
      </c>
    </row>
    <row r="314" spans="1:11" ht="15.75" x14ac:dyDescent="0.25">
      <c r="A314" s="1" t="s">
        <v>17</v>
      </c>
      <c r="B314" s="1" t="s">
        <v>10</v>
      </c>
      <c r="C314" s="15" t="s">
        <v>42</v>
      </c>
      <c r="D314" s="19">
        <v>1030</v>
      </c>
      <c r="E314" s="19">
        <v>5150</v>
      </c>
      <c r="F314" s="19">
        <v>2060</v>
      </c>
      <c r="G314" s="20">
        <v>3090</v>
      </c>
      <c r="H314" s="9">
        <v>43952</v>
      </c>
      <c r="I314" s="14" t="s">
        <v>26</v>
      </c>
      <c r="J314" s="14" t="s">
        <v>37</v>
      </c>
      <c r="K314" s="14" t="s">
        <v>25</v>
      </c>
    </row>
    <row r="315" spans="1:11" ht="15.75" x14ac:dyDescent="0.25">
      <c r="A315" s="1" t="s">
        <v>17</v>
      </c>
      <c r="B315" s="1" t="s">
        <v>10</v>
      </c>
      <c r="C315" s="15" t="s">
        <v>41</v>
      </c>
      <c r="D315" s="19">
        <v>918</v>
      </c>
      <c r="E315" s="19">
        <v>4590</v>
      </c>
      <c r="F315" s="19">
        <v>1836</v>
      </c>
      <c r="G315" s="20">
        <v>2754</v>
      </c>
      <c r="H315" s="9">
        <v>43952</v>
      </c>
      <c r="I315" s="14" t="s">
        <v>26</v>
      </c>
      <c r="J315" s="14" t="s">
        <v>37</v>
      </c>
      <c r="K315" s="14" t="s">
        <v>25</v>
      </c>
    </row>
    <row r="316" spans="1:11" ht="15.75" x14ac:dyDescent="0.25">
      <c r="A316" s="1" t="s">
        <v>17</v>
      </c>
      <c r="B316" s="1" t="s">
        <v>14</v>
      </c>
      <c r="C316" s="15" t="s">
        <v>42</v>
      </c>
      <c r="D316" s="19">
        <v>1563</v>
      </c>
      <c r="E316" s="19">
        <v>6252</v>
      </c>
      <c r="F316" s="19">
        <v>2344.5</v>
      </c>
      <c r="G316" s="20">
        <v>3907.5</v>
      </c>
      <c r="H316" s="9">
        <v>43952</v>
      </c>
      <c r="I316" s="14" t="s">
        <v>26</v>
      </c>
      <c r="J316" s="14" t="s">
        <v>37</v>
      </c>
      <c r="K316" s="14" t="s">
        <v>24</v>
      </c>
    </row>
    <row r="317" spans="1:11" ht="15.75" x14ac:dyDescent="0.25">
      <c r="A317" s="1" t="s">
        <v>17</v>
      </c>
      <c r="B317" s="1" t="s">
        <v>15</v>
      </c>
      <c r="C317" s="15" t="s">
        <v>41</v>
      </c>
      <c r="D317" s="19">
        <v>866</v>
      </c>
      <c r="E317" s="19">
        <v>2598</v>
      </c>
      <c r="F317" s="19">
        <v>1082.5</v>
      </c>
      <c r="G317" s="20">
        <v>1515.5</v>
      </c>
      <c r="H317" s="9">
        <v>43952</v>
      </c>
      <c r="I317" s="14" t="s">
        <v>26</v>
      </c>
      <c r="J317" s="14" t="s">
        <v>37</v>
      </c>
      <c r="K317" s="14" t="s">
        <v>24</v>
      </c>
    </row>
    <row r="318" spans="1:11" ht="15.75" x14ac:dyDescent="0.25">
      <c r="A318" s="1" t="s">
        <v>17</v>
      </c>
      <c r="B318" s="1" t="s">
        <v>11</v>
      </c>
      <c r="C318" s="15" t="s">
        <v>41</v>
      </c>
      <c r="D318" s="19">
        <v>1666</v>
      </c>
      <c r="E318" s="19">
        <v>1666</v>
      </c>
      <c r="F318" s="19">
        <v>333.2</v>
      </c>
      <c r="G318" s="20">
        <v>1332.8</v>
      </c>
      <c r="H318" s="9">
        <v>43952</v>
      </c>
      <c r="I318" s="14" t="s">
        <v>27</v>
      </c>
      <c r="J318" s="14" t="s">
        <v>35</v>
      </c>
      <c r="K318" s="14" t="s">
        <v>25</v>
      </c>
    </row>
    <row r="319" spans="1:11" ht="15.75" x14ac:dyDescent="0.25">
      <c r="A319" s="1" t="s">
        <v>17</v>
      </c>
      <c r="B319" s="1" t="s">
        <v>13</v>
      </c>
      <c r="C319" s="15" t="s">
        <v>42</v>
      </c>
      <c r="D319" s="19">
        <v>2826</v>
      </c>
      <c r="E319" s="19">
        <v>16956</v>
      </c>
      <c r="F319" s="19">
        <v>7771.5</v>
      </c>
      <c r="G319" s="20">
        <v>9184.5</v>
      </c>
      <c r="H319" s="9">
        <v>43952</v>
      </c>
      <c r="I319" s="14" t="s">
        <v>26</v>
      </c>
      <c r="J319" s="14" t="s">
        <v>35</v>
      </c>
      <c r="K319" s="14" t="s">
        <v>24</v>
      </c>
    </row>
    <row r="320" spans="1:11" ht="15.75" x14ac:dyDescent="0.25">
      <c r="A320" s="1" t="s">
        <v>17</v>
      </c>
      <c r="B320" s="1" t="s">
        <v>12</v>
      </c>
      <c r="C320" s="15" t="s">
        <v>41</v>
      </c>
      <c r="D320" s="19">
        <v>1899</v>
      </c>
      <c r="E320" s="19">
        <v>9495</v>
      </c>
      <c r="F320" s="19">
        <v>4177.8</v>
      </c>
      <c r="G320" s="20">
        <v>5317.2</v>
      </c>
      <c r="H320" s="9">
        <v>43983</v>
      </c>
      <c r="I320" s="14" t="s">
        <v>26</v>
      </c>
      <c r="J320" s="14" t="s">
        <v>36</v>
      </c>
      <c r="K320" s="14" t="s">
        <v>24</v>
      </c>
    </row>
    <row r="321" spans="1:11" ht="15.75" x14ac:dyDescent="0.25">
      <c r="A321" s="1" t="s">
        <v>17</v>
      </c>
      <c r="B321" s="1" t="s">
        <v>10</v>
      </c>
      <c r="C321" s="15" t="s">
        <v>42</v>
      </c>
      <c r="D321" s="19">
        <v>787</v>
      </c>
      <c r="E321" s="19">
        <v>3935</v>
      </c>
      <c r="F321" s="19">
        <v>1574</v>
      </c>
      <c r="G321" s="20">
        <v>2361</v>
      </c>
      <c r="H321" s="9">
        <v>43983</v>
      </c>
      <c r="I321" s="14" t="s">
        <v>26</v>
      </c>
      <c r="J321" s="14" t="s">
        <v>36</v>
      </c>
      <c r="K321" s="14" t="s">
        <v>25</v>
      </c>
    </row>
    <row r="322" spans="1:11" ht="15.75" x14ac:dyDescent="0.25">
      <c r="A322" s="1" t="s">
        <v>17</v>
      </c>
      <c r="B322" s="1" t="s">
        <v>10</v>
      </c>
      <c r="C322" s="15" t="s">
        <v>41</v>
      </c>
      <c r="D322" s="19">
        <v>1901</v>
      </c>
      <c r="E322" s="19">
        <v>9505</v>
      </c>
      <c r="F322" s="19">
        <v>3802</v>
      </c>
      <c r="G322" s="20">
        <v>5703</v>
      </c>
      <c r="H322" s="9">
        <v>43983</v>
      </c>
      <c r="I322" s="14" t="s">
        <v>26</v>
      </c>
      <c r="J322" s="14" t="s">
        <v>35</v>
      </c>
      <c r="K322" s="14" t="s">
        <v>24</v>
      </c>
    </row>
    <row r="323" spans="1:11" ht="15.75" x14ac:dyDescent="0.25">
      <c r="A323" s="1" t="s">
        <v>17</v>
      </c>
      <c r="B323" s="1" t="s">
        <v>10</v>
      </c>
      <c r="C323" s="15" t="s">
        <v>43</v>
      </c>
      <c r="D323" s="19">
        <v>448</v>
      </c>
      <c r="E323" s="19">
        <v>2240</v>
      </c>
      <c r="F323" s="19">
        <v>896</v>
      </c>
      <c r="G323" s="20">
        <v>1344</v>
      </c>
      <c r="H323" s="9">
        <v>43983</v>
      </c>
      <c r="I323" s="14" t="s">
        <v>26</v>
      </c>
      <c r="J323" s="14" t="s">
        <v>35</v>
      </c>
      <c r="K323" s="14" t="s">
        <v>24</v>
      </c>
    </row>
    <row r="324" spans="1:11" ht="15.75" x14ac:dyDescent="0.25">
      <c r="A324" s="1" t="s">
        <v>17</v>
      </c>
      <c r="B324" s="1" t="s">
        <v>14</v>
      </c>
      <c r="C324" s="15" t="s">
        <v>41</v>
      </c>
      <c r="D324" s="19">
        <v>2178</v>
      </c>
      <c r="E324" s="19">
        <v>8712</v>
      </c>
      <c r="F324" s="19">
        <v>3267</v>
      </c>
      <c r="G324" s="20">
        <v>5445</v>
      </c>
      <c r="H324" s="9">
        <v>43983</v>
      </c>
      <c r="I324" s="14" t="s">
        <v>26</v>
      </c>
      <c r="J324" s="14" t="s">
        <v>36</v>
      </c>
      <c r="K324" s="14" t="s">
        <v>24</v>
      </c>
    </row>
    <row r="325" spans="1:11" ht="15.75" x14ac:dyDescent="0.25">
      <c r="A325" s="1" t="s">
        <v>17</v>
      </c>
      <c r="B325" s="1" t="s">
        <v>14</v>
      </c>
      <c r="C325" s="15" t="s">
        <v>42</v>
      </c>
      <c r="D325" s="19">
        <v>448</v>
      </c>
      <c r="E325" s="19">
        <v>1792</v>
      </c>
      <c r="F325" s="19">
        <v>672</v>
      </c>
      <c r="G325" s="20">
        <v>1120</v>
      </c>
      <c r="H325" s="9">
        <v>43983</v>
      </c>
      <c r="I325" s="14" t="s">
        <v>26</v>
      </c>
      <c r="J325" s="14" t="s">
        <v>38</v>
      </c>
      <c r="K325" s="14" t="s">
        <v>24</v>
      </c>
    </row>
    <row r="326" spans="1:11" ht="15.75" x14ac:dyDescent="0.25">
      <c r="A326" s="1" t="s">
        <v>17</v>
      </c>
      <c r="B326" s="1" t="s">
        <v>15</v>
      </c>
      <c r="C326" s="15" t="s">
        <v>41</v>
      </c>
      <c r="D326" s="19">
        <v>2178</v>
      </c>
      <c r="E326" s="19">
        <v>6534</v>
      </c>
      <c r="F326" s="19">
        <v>2722.5</v>
      </c>
      <c r="G326" s="20">
        <v>3811.5</v>
      </c>
      <c r="H326" s="9">
        <v>43983</v>
      </c>
      <c r="I326" s="14" t="s">
        <v>26</v>
      </c>
      <c r="J326" s="14" t="s">
        <v>35</v>
      </c>
      <c r="K326" s="14" t="s">
        <v>25</v>
      </c>
    </row>
    <row r="327" spans="1:11" ht="15.75" x14ac:dyDescent="0.25">
      <c r="A327" s="1" t="s">
        <v>17</v>
      </c>
      <c r="B327" s="1" t="s">
        <v>11</v>
      </c>
      <c r="C327" s="15" t="s">
        <v>43</v>
      </c>
      <c r="D327" s="19">
        <v>1899</v>
      </c>
      <c r="E327" s="19">
        <v>1899</v>
      </c>
      <c r="F327" s="19">
        <v>379.8</v>
      </c>
      <c r="G327" s="20">
        <v>1519.2</v>
      </c>
      <c r="H327" s="9">
        <v>43983</v>
      </c>
      <c r="I327" s="14" t="s">
        <v>26</v>
      </c>
      <c r="J327" s="14" t="s">
        <v>37</v>
      </c>
      <c r="K327" s="14" t="s">
        <v>24</v>
      </c>
    </row>
    <row r="328" spans="1:11" ht="15.75" x14ac:dyDescent="0.25">
      <c r="A328" s="1" t="s">
        <v>17</v>
      </c>
      <c r="B328" s="1" t="s">
        <v>11</v>
      </c>
      <c r="C328" s="15" t="s">
        <v>42</v>
      </c>
      <c r="D328" s="19">
        <v>1901</v>
      </c>
      <c r="E328" s="19">
        <v>1901</v>
      </c>
      <c r="F328" s="19">
        <v>380.2</v>
      </c>
      <c r="G328" s="20">
        <v>1520.8</v>
      </c>
      <c r="H328" s="9">
        <v>43983</v>
      </c>
      <c r="I328" s="14" t="s">
        <v>26</v>
      </c>
      <c r="J328" s="14" t="s">
        <v>39</v>
      </c>
      <c r="K328" s="14" t="s">
        <v>24</v>
      </c>
    </row>
    <row r="329" spans="1:11" ht="15.75" x14ac:dyDescent="0.25">
      <c r="A329" s="1" t="s">
        <v>17</v>
      </c>
      <c r="B329" s="1" t="s">
        <v>13</v>
      </c>
      <c r="C329" s="15" t="s">
        <v>42</v>
      </c>
      <c r="D329" s="19">
        <v>1496</v>
      </c>
      <c r="E329" s="19">
        <v>8976</v>
      </c>
      <c r="F329" s="19">
        <v>4114</v>
      </c>
      <c r="G329" s="20">
        <v>4862</v>
      </c>
      <c r="H329" s="9">
        <v>43983</v>
      </c>
      <c r="I329" s="14" t="s">
        <v>26</v>
      </c>
      <c r="J329" s="14" t="s">
        <v>35</v>
      </c>
      <c r="K329" s="14" t="s">
        <v>24</v>
      </c>
    </row>
    <row r="330" spans="1:11" ht="15.75" x14ac:dyDescent="0.25">
      <c r="A330" s="1" t="s">
        <v>17</v>
      </c>
      <c r="B330" s="1" t="s">
        <v>13</v>
      </c>
      <c r="C330" s="15" t="s">
        <v>43</v>
      </c>
      <c r="D330" s="19">
        <v>1190</v>
      </c>
      <c r="E330" s="19">
        <v>7140</v>
      </c>
      <c r="F330" s="19">
        <v>3272.5</v>
      </c>
      <c r="G330" s="20">
        <v>3867.5</v>
      </c>
      <c r="H330" s="9">
        <v>43983</v>
      </c>
      <c r="I330" s="14" t="s">
        <v>26</v>
      </c>
      <c r="J330" s="14" t="s">
        <v>39</v>
      </c>
      <c r="K330" s="14" t="s">
        <v>24</v>
      </c>
    </row>
    <row r="331" spans="1:11" ht="15.75" x14ac:dyDescent="0.25">
      <c r="A331" s="1" t="s">
        <v>17</v>
      </c>
      <c r="B331" s="1" t="s">
        <v>12</v>
      </c>
      <c r="C331" s="15" t="s">
        <v>42</v>
      </c>
      <c r="D331" s="19">
        <v>3422</v>
      </c>
      <c r="E331" s="19">
        <v>17110</v>
      </c>
      <c r="F331" s="19">
        <v>7528.4</v>
      </c>
      <c r="G331" s="20">
        <v>9581.6</v>
      </c>
      <c r="H331" s="9">
        <v>44013</v>
      </c>
      <c r="I331" s="14" t="s">
        <v>26</v>
      </c>
      <c r="J331" s="14" t="s">
        <v>36</v>
      </c>
      <c r="K331" s="14" t="s">
        <v>24</v>
      </c>
    </row>
    <row r="332" spans="1:11" ht="15.75" x14ac:dyDescent="0.25">
      <c r="A332" s="1" t="s">
        <v>17</v>
      </c>
      <c r="B332" s="1" t="s">
        <v>10</v>
      </c>
      <c r="C332" s="15" t="s">
        <v>41</v>
      </c>
      <c r="D332" s="19">
        <v>2988</v>
      </c>
      <c r="E332" s="19">
        <v>14940</v>
      </c>
      <c r="F332" s="19">
        <v>5976</v>
      </c>
      <c r="G332" s="20">
        <v>8964</v>
      </c>
      <c r="H332" s="9">
        <v>44013</v>
      </c>
      <c r="I332" s="14" t="s">
        <v>26</v>
      </c>
      <c r="J332" s="14" t="s">
        <v>36</v>
      </c>
      <c r="K332" s="14" t="s">
        <v>24</v>
      </c>
    </row>
    <row r="333" spans="1:11" ht="15.75" x14ac:dyDescent="0.25">
      <c r="A333" s="1" t="s">
        <v>17</v>
      </c>
      <c r="B333" s="1" t="s">
        <v>10</v>
      </c>
      <c r="C333" s="15" t="s">
        <v>42</v>
      </c>
      <c r="D333" s="19">
        <v>2426</v>
      </c>
      <c r="E333" s="19">
        <v>12130</v>
      </c>
      <c r="F333" s="19">
        <v>4852</v>
      </c>
      <c r="G333" s="20">
        <v>7278</v>
      </c>
      <c r="H333" s="9">
        <v>44013</v>
      </c>
      <c r="I333" s="14" t="s">
        <v>26</v>
      </c>
      <c r="J333" s="14" t="s">
        <v>36</v>
      </c>
      <c r="K333" s="14" t="s">
        <v>25</v>
      </c>
    </row>
    <row r="334" spans="1:11" ht="15.75" x14ac:dyDescent="0.25">
      <c r="A334" s="1" t="s">
        <v>17</v>
      </c>
      <c r="B334" s="1" t="s">
        <v>15</v>
      </c>
      <c r="C334" s="15" t="s">
        <v>41</v>
      </c>
      <c r="D334" s="19">
        <v>3875</v>
      </c>
      <c r="E334" s="19">
        <v>11625</v>
      </c>
      <c r="F334" s="19">
        <v>4843.75</v>
      </c>
      <c r="G334" s="20">
        <v>6781.25</v>
      </c>
      <c r="H334" s="9">
        <v>44013</v>
      </c>
      <c r="I334" s="14" t="s">
        <v>26</v>
      </c>
      <c r="J334" s="14" t="s">
        <v>37</v>
      </c>
      <c r="K334" s="14" t="s">
        <v>24</v>
      </c>
    </row>
    <row r="335" spans="1:11" ht="15.75" x14ac:dyDescent="0.25">
      <c r="A335" s="1" t="s">
        <v>17</v>
      </c>
      <c r="B335" s="1" t="s">
        <v>11</v>
      </c>
      <c r="C335" s="15" t="s">
        <v>43</v>
      </c>
      <c r="D335" s="19">
        <v>1376</v>
      </c>
      <c r="E335" s="19">
        <v>1376</v>
      </c>
      <c r="F335" s="19">
        <v>275.2</v>
      </c>
      <c r="G335" s="20">
        <v>1100.8</v>
      </c>
      <c r="H335" s="9">
        <v>44013</v>
      </c>
      <c r="I335" s="14" t="s">
        <v>26</v>
      </c>
      <c r="J335" s="14" t="s">
        <v>36</v>
      </c>
      <c r="K335" s="14" t="s">
        <v>24</v>
      </c>
    </row>
    <row r="336" spans="1:11" ht="15.75" x14ac:dyDescent="0.25">
      <c r="A336" s="1" t="s">
        <v>17</v>
      </c>
      <c r="B336" s="1" t="s">
        <v>13</v>
      </c>
      <c r="C336" s="15" t="s">
        <v>43</v>
      </c>
      <c r="D336" s="19">
        <v>1659</v>
      </c>
      <c r="E336" s="19">
        <v>9954</v>
      </c>
      <c r="F336" s="19">
        <v>4562.25</v>
      </c>
      <c r="G336" s="20">
        <v>5391.75</v>
      </c>
      <c r="H336" s="9">
        <v>44013</v>
      </c>
      <c r="I336" s="14" t="s">
        <v>26</v>
      </c>
      <c r="J336" s="14" t="s">
        <v>39</v>
      </c>
      <c r="K336" s="14" t="s">
        <v>24</v>
      </c>
    </row>
    <row r="337" spans="1:11" ht="15.75" x14ac:dyDescent="0.25">
      <c r="A337" s="1" t="s">
        <v>17</v>
      </c>
      <c r="B337" s="1" t="s">
        <v>13</v>
      </c>
      <c r="C337" s="15" t="s">
        <v>41</v>
      </c>
      <c r="D337" s="19">
        <v>639</v>
      </c>
      <c r="E337" s="19">
        <v>3834</v>
      </c>
      <c r="F337" s="19">
        <v>1757.25</v>
      </c>
      <c r="G337" s="20">
        <v>2076.75</v>
      </c>
      <c r="H337" s="9">
        <v>44013</v>
      </c>
      <c r="I337" s="14" t="s">
        <v>26</v>
      </c>
      <c r="J337" s="14" t="s">
        <v>37</v>
      </c>
      <c r="K337" s="14" t="s">
        <v>24</v>
      </c>
    </row>
    <row r="338" spans="1:11" ht="15.75" x14ac:dyDescent="0.25">
      <c r="A338" s="1" t="s">
        <v>17</v>
      </c>
      <c r="B338" s="1" t="s">
        <v>12</v>
      </c>
      <c r="C338" s="15" t="s">
        <v>43</v>
      </c>
      <c r="D338" s="19">
        <v>2475</v>
      </c>
      <c r="E338" s="19">
        <v>12375</v>
      </c>
      <c r="F338" s="19">
        <v>5445</v>
      </c>
      <c r="G338" s="20">
        <v>6930</v>
      </c>
      <c r="H338" s="9">
        <v>44044</v>
      </c>
      <c r="I338" s="14" t="s">
        <v>26</v>
      </c>
      <c r="J338" s="14" t="s">
        <v>38</v>
      </c>
      <c r="K338" s="14" t="s">
        <v>25</v>
      </c>
    </row>
    <row r="339" spans="1:11" ht="15.75" x14ac:dyDescent="0.25">
      <c r="A339" s="1" t="s">
        <v>17</v>
      </c>
      <c r="B339" s="1" t="s">
        <v>10</v>
      </c>
      <c r="C339" s="15" t="s">
        <v>41</v>
      </c>
      <c r="D339" s="19">
        <v>2101</v>
      </c>
      <c r="E339" s="19">
        <v>10505</v>
      </c>
      <c r="F339" s="19">
        <v>4202</v>
      </c>
      <c r="G339" s="20">
        <v>6303</v>
      </c>
      <c r="H339" s="9">
        <v>44044</v>
      </c>
      <c r="I339" s="14" t="s">
        <v>26</v>
      </c>
      <c r="J339" s="14" t="s">
        <v>36</v>
      </c>
      <c r="K339" s="14" t="s">
        <v>24</v>
      </c>
    </row>
    <row r="340" spans="1:11" ht="15.75" x14ac:dyDescent="0.25">
      <c r="A340" s="1" t="s">
        <v>17</v>
      </c>
      <c r="B340" s="1" t="s">
        <v>10</v>
      </c>
      <c r="C340" s="15" t="s">
        <v>41</v>
      </c>
      <c r="D340" s="19">
        <v>2696</v>
      </c>
      <c r="E340" s="19">
        <v>13480</v>
      </c>
      <c r="F340" s="19">
        <v>5392</v>
      </c>
      <c r="G340" s="20">
        <v>8088</v>
      </c>
      <c r="H340" s="9">
        <v>44044</v>
      </c>
      <c r="I340" s="14" t="s">
        <v>26</v>
      </c>
      <c r="J340" s="14" t="s">
        <v>36</v>
      </c>
      <c r="K340" s="14" t="s">
        <v>24</v>
      </c>
    </row>
    <row r="341" spans="1:11" ht="15.75" x14ac:dyDescent="0.25">
      <c r="A341" s="1" t="s">
        <v>17</v>
      </c>
      <c r="B341" s="1" t="s">
        <v>14</v>
      </c>
      <c r="C341" s="15" t="s">
        <v>42</v>
      </c>
      <c r="D341" s="19">
        <v>1174</v>
      </c>
      <c r="E341" s="19">
        <v>4696</v>
      </c>
      <c r="F341" s="19">
        <v>1761</v>
      </c>
      <c r="G341" s="20">
        <v>2935</v>
      </c>
      <c r="H341" s="9">
        <v>44044</v>
      </c>
      <c r="I341" s="14" t="s">
        <v>27</v>
      </c>
      <c r="J341" s="14" t="s">
        <v>37</v>
      </c>
      <c r="K341" s="14" t="s">
        <v>24</v>
      </c>
    </row>
    <row r="342" spans="1:11" ht="15.75" x14ac:dyDescent="0.25">
      <c r="A342" s="1" t="s">
        <v>17</v>
      </c>
      <c r="B342" s="1" t="s">
        <v>15</v>
      </c>
      <c r="C342" s="15" t="s">
        <v>42</v>
      </c>
      <c r="D342" s="19">
        <v>381</v>
      </c>
      <c r="E342" s="19">
        <v>1143</v>
      </c>
      <c r="F342" s="19">
        <v>476.25</v>
      </c>
      <c r="G342" s="20">
        <v>666.75</v>
      </c>
      <c r="H342" s="9">
        <v>44044</v>
      </c>
      <c r="I342" s="14" t="s">
        <v>26</v>
      </c>
      <c r="J342" s="14" t="s">
        <v>39</v>
      </c>
      <c r="K342" s="14" t="s">
        <v>24</v>
      </c>
    </row>
    <row r="343" spans="1:11" ht="15.75" x14ac:dyDescent="0.25">
      <c r="A343" s="1" t="s">
        <v>17</v>
      </c>
      <c r="B343" s="1" t="s">
        <v>11</v>
      </c>
      <c r="C343" s="15" t="s">
        <v>41</v>
      </c>
      <c r="D343" s="19">
        <v>1562</v>
      </c>
      <c r="E343" s="19">
        <v>1562</v>
      </c>
      <c r="F343" s="19">
        <v>312.39999999999998</v>
      </c>
      <c r="G343" s="20">
        <v>1249.5999999999999</v>
      </c>
      <c r="H343" s="9">
        <v>44044</v>
      </c>
      <c r="I343" s="14" t="s">
        <v>26</v>
      </c>
      <c r="J343" s="14" t="s">
        <v>37</v>
      </c>
      <c r="K343" s="14" t="s">
        <v>24</v>
      </c>
    </row>
    <row r="344" spans="1:11" ht="15.75" x14ac:dyDescent="0.25">
      <c r="A344" s="1" t="s">
        <v>17</v>
      </c>
      <c r="B344" s="1" t="s">
        <v>13</v>
      </c>
      <c r="C344" s="15" t="s">
        <v>41</v>
      </c>
      <c r="D344" s="19">
        <v>1579</v>
      </c>
      <c r="E344" s="19">
        <v>9474</v>
      </c>
      <c r="F344" s="19">
        <v>4342.25</v>
      </c>
      <c r="G344" s="20">
        <v>5131.75</v>
      </c>
      <c r="H344" s="9">
        <v>44044</v>
      </c>
      <c r="I344" s="14" t="s">
        <v>26</v>
      </c>
      <c r="J344" s="14" t="s">
        <v>38</v>
      </c>
      <c r="K344" s="14" t="s">
        <v>24</v>
      </c>
    </row>
    <row r="345" spans="1:11" ht="15.75" x14ac:dyDescent="0.25">
      <c r="A345" s="1" t="s">
        <v>17</v>
      </c>
      <c r="B345" s="1" t="s">
        <v>12</v>
      </c>
      <c r="C345" s="15" t="s">
        <v>43</v>
      </c>
      <c r="D345" s="19">
        <v>2876</v>
      </c>
      <c r="E345" s="19">
        <v>14380</v>
      </c>
      <c r="F345" s="19">
        <v>6327.2</v>
      </c>
      <c r="G345" s="20">
        <v>8052.8</v>
      </c>
      <c r="H345" s="9">
        <v>44075</v>
      </c>
      <c r="I345" s="14" t="s">
        <v>26</v>
      </c>
      <c r="J345" s="14" t="s">
        <v>38</v>
      </c>
      <c r="K345" s="14" t="s">
        <v>25</v>
      </c>
    </row>
    <row r="346" spans="1:11" ht="15.75" x14ac:dyDescent="0.25">
      <c r="A346" s="1" t="s">
        <v>17</v>
      </c>
      <c r="B346" s="1" t="s">
        <v>10</v>
      </c>
      <c r="C346" s="15" t="s">
        <v>41</v>
      </c>
      <c r="D346" s="19">
        <v>2620</v>
      </c>
      <c r="E346" s="19">
        <v>13100</v>
      </c>
      <c r="F346" s="19">
        <v>5240</v>
      </c>
      <c r="G346" s="20">
        <v>7860</v>
      </c>
      <c r="H346" s="9">
        <v>44075</v>
      </c>
      <c r="I346" s="14" t="s">
        <v>27</v>
      </c>
      <c r="J346" s="14" t="s">
        <v>37</v>
      </c>
      <c r="K346" s="14" t="s">
        <v>25</v>
      </c>
    </row>
    <row r="347" spans="1:11" ht="15.75" x14ac:dyDescent="0.25">
      <c r="A347" s="1" t="s">
        <v>17</v>
      </c>
      <c r="B347" s="1" t="s">
        <v>10</v>
      </c>
      <c r="C347" s="15" t="s">
        <v>41</v>
      </c>
      <c r="D347" s="19">
        <v>1535</v>
      </c>
      <c r="E347" s="19">
        <v>7675</v>
      </c>
      <c r="F347" s="19">
        <v>3070</v>
      </c>
      <c r="G347" s="20">
        <v>4605</v>
      </c>
      <c r="H347" s="9">
        <v>44075</v>
      </c>
      <c r="I347" s="14" t="s">
        <v>27</v>
      </c>
      <c r="J347" s="14" t="s">
        <v>38</v>
      </c>
      <c r="K347" s="14" t="s">
        <v>24</v>
      </c>
    </row>
    <row r="348" spans="1:11" ht="15.75" x14ac:dyDescent="0.25">
      <c r="A348" s="1" t="s">
        <v>17</v>
      </c>
      <c r="B348" s="1" t="s">
        <v>14</v>
      </c>
      <c r="C348" s="15" t="s">
        <v>41</v>
      </c>
      <c r="D348" s="19">
        <v>2671</v>
      </c>
      <c r="E348" s="19">
        <v>10684</v>
      </c>
      <c r="F348" s="19">
        <v>4006.5</v>
      </c>
      <c r="G348" s="20">
        <v>6677.5</v>
      </c>
      <c r="H348" s="9">
        <v>44075</v>
      </c>
      <c r="I348" s="14" t="s">
        <v>27</v>
      </c>
      <c r="J348" s="14" t="s">
        <v>38</v>
      </c>
      <c r="K348" s="14" t="s">
        <v>25</v>
      </c>
    </row>
    <row r="349" spans="1:11" ht="15.75" x14ac:dyDescent="0.25">
      <c r="A349" s="1" t="s">
        <v>17</v>
      </c>
      <c r="B349" s="1" t="s">
        <v>15</v>
      </c>
      <c r="C349" s="15" t="s">
        <v>43</v>
      </c>
      <c r="D349" s="19">
        <v>2151</v>
      </c>
      <c r="E349" s="19">
        <v>6453</v>
      </c>
      <c r="F349" s="19">
        <v>2688.75</v>
      </c>
      <c r="G349" s="20">
        <v>3764.25</v>
      </c>
      <c r="H349" s="9">
        <v>44075</v>
      </c>
      <c r="I349" s="14" t="s">
        <v>26</v>
      </c>
      <c r="J349" s="14" t="s">
        <v>37</v>
      </c>
      <c r="K349" s="14" t="s">
        <v>25</v>
      </c>
    </row>
    <row r="350" spans="1:11" ht="15.75" x14ac:dyDescent="0.25">
      <c r="A350" s="1" t="s">
        <v>17</v>
      </c>
      <c r="B350" s="1" t="s">
        <v>11</v>
      </c>
      <c r="C350" s="15" t="s">
        <v>41</v>
      </c>
      <c r="D350" s="19">
        <v>544</v>
      </c>
      <c r="E350" s="19">
        <v>544</v>
      </c>
      <c r="F350" s="19">
        <v>108.8</v>
      </c>
      <c r="G350" s="20">
        <v>435.2</v>
      </c>
      <c r="H350" s="9">
        <v>44075</v>
      </c>
      <c r="I350" s="14" t="s">
        <v>26</v>
      </c>
      <c r="J350" s="14" t="s">
        <v>39</v>
      </c>
      <c r="K350" s="14" t="s">
        <v>24</v>
      </c>
    </row>
    <row r="351" spans="1:11" ht="15.75" x14ac:dyDescent="0.25">
      <c r="A351" s="1" t="s">
        <v>17</v>
      </c>
      <c r="B351" s="1" t="s">
        <v>13</v>
      </c>
      <c r="C351" s="15" t="s">
        <v>42</v>
      </c>
      <c r="D351" s="19">
        <v>663</v>
      </c>
      <c r="E351" s="19">
        <v>3978</v>
      </c>
      <c r="F351" s="19">
        <v>1823.25</v>
      </c>
      <c r="G351" s="20">
        <v>2154.75</v>
      </c>
      <c r="H351" s="9">
        <v>44075</v>
      </c>
      <c r="I351" s="14" t="s">
        <v>27</v>
      </c>
      <c r="J351" s="14" t="s">
        <v>37</v>
      </c>
      <c r="K351" s="14" t="s">
        <v>24</v>
      </c>
    </row>
    <row r="352" spans="1:11" ht="15.75" x14ac:dyDescent="0.25">
      <c r="A352" s="1" t="s">
        <v>17</v>
      </c>
      <c r="B352" s="1" t="s">
        <v>12</v>
      </c>
      <c r="C352" s="15" t="s">
        <v>41</v>
      </c>
      <c r="D352" s="19">
        <v>1731</v>
      </c>
      <c r="E352" s="19">
        <v>8655</v>
      </c>
      <c r="F352" s="19">
        <v>3808.2</v>
      </c>
      <c r="G352" s="20">
        <v>4846.8</v>
      </c>
      <c r="H352" s="9">
        <v>44105</v>
      </c>
      <c r="I352" s="14" t="s">
        <v>26</v>
      </c>
      <c r="J352" s="14" t="s">
        <v>35</v>
      </c>
      <c r="K352" s="14" t="s">
        <v>24</v>
      </c>
    </row>
    <row r="353" spans="1:11" ht="15.75" x14ac:dyDescent="0.25">
      <c r="A353" s="1" t="s">
        <v>17</v>
      </c>
      <c r="B353" s="1" t="s">
        <v>10</v>
      </c>
      <c r="C353" s="15" t="s">
        <v>41</v>
      </c>
      <c r="D353" s="19">
        <v>1227</v>
      </c>
      <c r="E353" s="19">
        <v>6135</v>
      </c>
      <c r="F353" s="19">
        <v>2454</v>
      </c>
      <c r="G353" s="20">
        <v>3681</v>
      </c>
      <c r="H353" s="9">
        <v>44105</v>
      </c>
      <c r="I353" s="14" t="s">
        <v>26</v>
      </c>
      <c r="J353" s="14" t="s">
        <v>37</v>
      </c>
      <c r="K353" s="14" t="s">
        <v>25</v>
      </c>
    </row>
    <row r="354" spans="1:11" ht="15.75" x14ac:dyDescent="0.25">
      <c r="A354" s="1" t="s">
        <v>17</v>
      </c>
      <c r="B354" s="1" t="s">
        <v>10</v>
      </c>
      <c r="C354" s="15" t="s">
        <v>41</v>
      </c>
      <c r="D354" s="19">
        <v>1393</v>
      </c>
      <c r="E354" s="19">
        <v>6965</v>
      </c>
      <c r="F354" s="19">
        <v>2786</v>
      </c>
      <c r="G354" s="20">
        <v>4179</v>
      </c>
      <c r="H354" s="9">
        <v>44105</v>
      </c>
      <c r="I354" s="14" t="s">
        <v>26</v>
      </c>
      <c r="J354" s="14" t="s">
        <v>38</v>
      </c>
      <c r="K354" s="14" t="s">
        <v>25</v>
      </c>
    </row>
    <row r="355" spans="1:11" ht="15.75" x14ac:dyDescent="0.25">
      <c r="A355" s="1" t="s">
        <v>17</v>
      </c>
      <c r="B355" s="1" t="s">
        <v>10</v>
      </c>
      <c r="C355" s="15" t="s">
        <v>41</v>
      </c>
      <c r="D355" s="19">
        <v>1731</v>
      </c>
      <c r="E355" s="19">
        <v>8655</v>
      </c>
      <c r="F355" s="19">
        <v>3462</v>
      </c>
      <c r="G355" s="20">
        <v>5193</v>
      </c>
      <c r="H355" s="9">
        <v>44105</v>
      </c>
      <c r="I355" s="14" t="s">
        <v>26</v>
      </c>
      <c r="J355" s="14" t="s">
        <v>39</v>
      </c>
      <c r="K355" s="14" t="s">
        <v>24</v>
      </c>
    </row>
    <row r="356" spans="1:11" ht="15.75" x14ac:dyDescent="0.25">
      <c r="A356" s="1" t="s">
        <v>17</v>
      </c>
      <c r="B356" s="1" t="s">
        <v>14</v>
      </c>
      <c r="C356" s="15" t="s">
        <v>41</v>
      </c>
      <c r="D356" s="19">
        <v>2181</v>
      </c>
      <c r="E356" s="19">
        <v>8724</v>
      </c>
      <c r="F356" s="19">
        <v>3271.5</v>
      </c>
      <c r="G356" s="20">
        <v>5452.5</v>
      </c>
      <c r="H356" s="9">
        <v>44105</v>
      </c>
      <c r="I356" s="14" t="s">
        <v>26</v>
      </c>
      <c r="J356" s="14" t="s">
        <v>39</v>
      </c>
      <c r="K356" s="14" t="s">
        <v>25</v>
      </c>
    </row>
    <row r="357" spans="1:11" ht="15.75" x14ac:dyDescent="0.25">
      <c r="A357" s="1" t="s">
        <v>17</v>
      </c>
      <c r="B357" s="1" t="s">
        <v>14</v>
      </c>
      <c r="C357" s="15" t="s">
        <v>42</v>
      </c>
      <c r="D357" s="19">
        <v>2441</v>
      </c>
      <c r="E357" s="19">
        <v>9764</v>
      </c>
      <c r="F357" s="19">
        <v>3661.5</v>
      </c>
      <c r="G357" s="20">
        <v>6102.5</v>
      </c>
      <c r="H357" s="9">
        <v>44105</v>
      </c>
      <c r="I357" s="14" t="s">
        <v>26</v>
      </c>
      <c r="J357" s="14" t="s">
        <v>38</v>
      </c>
      <c r="K357" s="14" t="s">
        <v>25</v>
      </c>
    </row>
    <row r="358" spans="1:11" ht="15.75" x14ac:dyDescent="0.25">
      <c r="A358" s="1" t="s">
        <v>17</v>
      </c>
      <c r="B358" s="1" t="s">
        <v>15</v>
      </c>
      <c r="C358" s="15" t="s">
        <v>43</v>
      </c>
      <c r="D358" s="19">
        <v>2177</v>
      </c>
      <c r="E358" s="19">
        <v>6531</v>
      </c>
      <c r="F358" s="19">
        <v>2721.25</v>
      </c>
      <c r="G358" s="20">
        <v>3809.75</v>
      </c>
      <c r="H358" s="9">
        <v>44105</v>
      </c>
      <c r="I358" s="14" t="s">
        <v>26</v>
      </c>
      <c r="J358" s="14" t="s">
        <v>37</v>
      </c>
      <c r="K358" s="14" t="s">
        <v>24</v>
      </c>
    </row>
    <row r="359" spans="1:11" ht="15.75" x14ac:dyDescent="0.25">
      <c r="A359" s="1" t="s">
        <v>17</v>
      </c>
      <c r="B359" s="1" t="s">
        <v>15</v>
      </c>
      <c r="C359" s="15" t="s">
        <v>41</v>
      </c>
      <c r="D359" s="19">
        <v>1227</v>
      </c>
      <c r="E359" s="19">
        <v>3681</v>
      </c>
      <c r="F359" s="19">
        <v>1533.75</v>
      </c>
      <c r="G359" s="20">
        <v>2147.25</v>
      </c>
      <c r="H359" s="9">
        <v>44105</v>
      </c>
      <c r="I359" s="14" t="s">
        <v>26</v>
      </c>
      <c r="J359" s="14" t="s">
        <v>38</v>
      </c>
      <c r="K359" s="14" t="s">
        <v>24</v>
      </c>
    </row>
    <row r="360" spans="1:11" ht="15.75" x14ac:dyDescent="0.25">
      <c r="A360" s="1" t="s">
        <v>17</v>
      </c>
      <c r="B360" s="1" t="s">
        <v>11</v>
      </c>
      <c r="C360" s="15" t="s">
        <v>43</v>
      </c>
      <c r="D360" s="19">
        <v>1976</v>
      </c>
      <c r="E360" s="19">
        <v>1976</v>
      </c>
      <c r="F360" s="19">
        <v>395.2</v>
      </c>
      <c r="G360" s="20">
        <v>1580.8</v>
      </c>
      <c r="H360" s="9">
        <v>44105</v>
      </c>
      <c r="I360" s="14" t="s">
        <v>26</v>
      </c>
      <c r="J360" s="14" t="s">
        <v>35</v>
      </c>
      <c r="K360" s="14" t="s">
        <v>24</v>
      </c>
    </row>
    <row r="361" spans="1:11" ht="15.75" x14ac:dyDescent="0.25">
      <c r="A361" s="1" t="s">
        <v>17</v>
      </c>
      <c r="B361" s="1" t="s">
        <v>11</v>
      </c>
      <c r="C361" s="15" t="s">
        <v>41</v>
      </c>
      <c r="D361" s="19">
        <v>2181</v>
      </c>
      <c r="E361" s="19">
        <v>2181</v>
      </c>
      <c r="F361" s="19">
        <v>436.2</v>
      </c>
      <c r="G361" s="20">
        <v>1744.8</v>
      </c>
      <c r="H361" s="9">
        <v>44105</v>
      </c>
      <c r="I361" s="14" t="s">
        <v>26</v>
      </c>
      <c r="J361" s="14" t="s">
        <v>37</v>
      </c>
      <c r="K361" s="14" t="s">
        <v>24</v>
      </c>
    </row>
    <row r="362" spans="1:11" ht="15.75" x14ac:dyDescent="0.25">
      <c r="A362" s="1" t="s">
        <v>17</v>
      </c>
      <c r="B362" s="1" t="s">
        <v>13</v>
      </c>
      <c r="C362" s="15" t="s">
        <v>41</v>
      </c>
      <c r="D362" s="19">
        <v>2177</v>
      </c>
      <c r="E362" s="19">
        <v>13062</v>
      </c>
      <c r="F362" s="19">
        <v>5986.75</v>
      </c>
      <c r="G362" s="20">
        <v>7075.25</v>
      </c>
      <c r="H362" s="9">
        <v>44105</v>
      </c>
      <c r="I362" s="14" t="s">
        <v>26</v>
      </c>
      <c r="J362" s="14" t="s">
        <v>35</v>
      </c>
      <c r="K362" s="14" t="s">
        <v>24</v>
      </c>
    </row>
    <row r="363" spans="1:11" ht="15.75" x14ac:dyDescent="0.25">
      <c r="A363" s="1" t="s">
        <v>17</v>
      </c>
      <c r="B363" s="1" t="s">
        <v>13</v>
      </c>
      <c r="C363" s="15" t="s">
        <v>42</v>
      </c>
      <c r="D363" s="19">
        <v>1976</v>
      </c>
      <c r="E363" s="19">
        <v>11856</v>
      </c>
      <c r="F363" s="19">
        <v>5434</v>
      </c>
      <c r="G363" s="20">
        <v>6422</v>
      </c>
      <c r="H363" s="9">
        <v>44105</v>
      </c>
      <c r="I363" s="14" t="s">
        <v>26</v>
      </c>
      <c r="J363" s="14" t="s">
        <v>37</v>
      </c>
      <c r="K363" s="14" t="s">
        <v>25</v>
      </c>
    </row>
    <row r="364" spans="1:11" ht="15.75" x14ac:dyDescent="0.25">
      <c r="A364" s="1" t="s">
        <v>17</v>
      </c>
      <c r="B364" s="1" t="s">
        <v>12</v>
      </c>
      <c r="C364" s="15" t="s">
        <v>41</v>
      </c>
      <c r="D364" s="19">
        <v>941</v>
      </c>
      <c r="E364" s="19">
        <v>4705</v>
      </c>
      <c r="F364" s="19">
        <v>2070.1999999999998</v>
      </c>
      <c r="G364" s="20">
        <v>2634.8</v>
      </c>
      <c r="H364" s="9">
        <v>44136</v>
      </c>
      <c r="I364" s="14" t="s">
        <v>26</v>
      </c>
      <c r="J364" s="14" t="s">
        <v>37</v>
      </c>
      <c r="K364" s="14" t="s">
        <v>24</v>
      </c>
    </row>
    <row r="365" spans="1:11" ht="15.75" x14ac:dyDescent="0.25">
      <c r="A365" s="1" t="s">
        <v>17</v>
      </c>
      <c r="B365" s="1" t="s">
        <v>10</v>
      </c>
      <c r="C365" s="15" t="s">
        <v>41</v>
      </c>
      <c r="D365" s="19">
        <v>1324</v>
      </c>
      <c r="E365" s="19">
        <v>6620</v>
      </c>
      <c r="F365" s="19">
        <v>2648</v>
      </c>
      <c r="G365" s="20">
        <v>3972</v>
      </c>
      <c r="H365" s="9">
        <v>44136</v>
      </c>
      <c r="I365" s="14" t="s">
        <v>26</v>
      </c>
      <c r="J365" s="14" t="s">
        <v>37</v>
      </c>
      <c r="K365" s="14" t="s">
        <v>24</v>
      </c>
    </row>
    <row r="366" spans="1:11" ht="15.75" x14ac:dyDescent="0.25">
      <c r="A366" s="1" t="s">
        <v>17</v>
      </c>
      <c r="B366" s="1" t="s">
        <v>10</v>
      </c>
      <c r="C366" s="15" t="s">
        <v>43</v>
      </c>
      <c r="D366" s="19">
        <v>1594</v>
      </c>
      <c r="E366" s="19">
        <v>7970</v>
      </c>
      <c r="F366" s="19">
        <v>3188</v>
      </c>
      <c r="G366" s="20">
        <v>4782</v>
      </c>
      <c r="H366" s="9">
        <v>44136</v>
      </c>
      <c r="I366" s="14" t="s">
        <v>26</v>
      </c>
      <c r="J366" s="14" t="s">
        <v>39</v>
      </c>
      <c r="K366" s="14" t="s">
        <v>24</v>
      </c>
    </row>
    <row r="367" spans="1:11" ht="15.75" x14ac:dyDescent="0.25">
      <c r="A367" s="1" t="s">
        <v>17</v>
      </c>
      <c r="B367" s="1" t="s">
        <v>14</v>
      </c>
      <c r="C367" s="15" t="s">
        <v>43</v>
      </c>
      <c r="D367" s="19">
        <v>490</v>
      </c>
      <c r="E367" s="19">
        <v>1960</v>
      </c>
      <c r="F367" s="19">
        <v>735</v>
      </c>
      <c r="G367" s="20">
        <v>1225</v>
      </c>
      <c r="H367" s="9">
        <v>44136</v>
      </c>
      <c r="I367" s="14" t="s">
        <v>26</v>
      </c>
      <c r="J367" s="14" t="s">
        <v>37</v>
      </c>
      <c r="K367" s="14" t="s">
        <v>24</v>
      </c>
    </row>
    <row r="368" spans="1:11" ht="15.75" x14ac:dyDescent="0.25">
      <c r="A368" s="1" t="s">
        <v>17</v>
      </c>
      <c r="B368" s="1" t="s">
        <v>15</v>
      </c>
      <c r="C368" s="15" t="s">
        <v>41</v>
      </c>
      <c r="D368" s="19">
        <v>1744</v>
      </c>
      <c r="E368" s="19">
        <v>5232</v>
      </c>
      <c r="F368" s="19">
        <v>2180</v>
      </c>
      <c r="G368" s="20">
        <v>3052</v>
      </c>
      <c r="H368" s="9">
        <v>44136</v>
      </c>
      <c r="I368" s="14" t="s">
        <v>26</v>
      </c>
      <c r="J368" s="14" t="s">
        <v>35</v>
      </c>
      <c r="K368" s="14" t="s">
        <v>24</v>
      </c>
    </row>
    <row r="369" spans="1:11" ht="15.75" x14ac:dyDescent="0.25">
      <c r="A369" s="1" t="s">
        <v>17</v>
      </c>
      <c r="B369" s="1" t="s">
        <v>11</v>
      </c>
      <c r="C369" s="15" t="s">
        <v>41</v>
      </c>
      <c r="D369" s="19">
        <v>2342</v>
      </c>
      <c r="E369" s="19">
        <v>2342</v>
      </c>
      <c r="F369" s="19">
        <v>468.4</v>
      </c>
      <c r="G369" s="20">
        <v>1873.6</v>
      </c>
      <c r="H369" s="9">
        <v>44136</v>
      </c>
      <c r="I369" s="14" t="s">
        <v>26</v>
      </c>
      <c r="J369" s="14" t="s">
        <v>38</v>
      </c>
      <c r="K369" s="14" t="s">
        <v>25</v>
      </c>
    </row>
    <row r="370" spans="1:11" ht="15.75" x14ac:dyDescent="0.25">
      <c r="A370" s="1" t="s">
        <v>17</v>
      </c>
      <c r="B370" s="1" t="s">
        <v>13</v>
      </c>
      <c r="C370" s="15" t="s">
        <v>42</v>
      </c>
      <c r="D370" s="19">
        <v>639</v>
      </c>
      <c r="E370" s="19">
        <v>3834</v>
      </c>
      <c r="F370" s="19">
        <v>1757.25</v>
      </c>
      <c r="G370" s="20">
        <v>2076.75</v>
      </c>
      <c r="H370" s="9">
        <v>44136</v>
      </c>
      <c r="I370" s="14" t="s">
        <v>27</v>
      </c>
      <c r="J370" s="14" t="s">
        <v>38</v>
      </c>
      <c r="K370" s="14" t="s">
        <v>24</v>
      </c>
    </row>
    <row r="371" spans="1:11" ht="15.75" x14ac:dyDescent="0.25">
      <c r="A371" s="1" t="s">
        <v>17</v>
      </c>
      <c r="B371" s="1" t="s">
        <v>12</v>
      </c>
      <c r="C371" s="15" t="s">
        <v>42</v>
      </c>
      <c r="D371" s="19">
        <v>2072</v>
      </c>
      <c r="E371" s="19">
        <v>10360</v>
      </c>
      <c r="F371" s="19">
        <v>4558.3999999999996</v>
      </c>
      <c r="G371" s="20">
        <v>5801.6</v>
      </c>
      <c r="H371" s="9">
        <v>44166</v>
      </c>
      <c r="I371" s="14" t="s">
        <v>27</v>
      </c>
      <c r="J371" s="14" t="s">
        <v>36</v>
      </c>
      <c r="K371" s="14" t="s">
        <v>25</v>
      </c>
    </row>
    <row r="372" spans="1:11" ht="15.75" x14ac:dyDescent="0.25">
      <c r="A372" s="1" t="s">
        <v>17</v>
      </c>
      <c r="B372" s="1" t="s">
        <v>12</v>
      </c>
      <c r="C372" s="15" t="s">
        <v>42</v>
      </c>
      <c r="D372" s="19">
        <v>853</v>
      </c>
      <c r="E372" s="19">
        <v>4265</v>
      </c>
      <c r="F372" s="19">
        <v>1876.6</v>
      </c>
      <c r="G372" s="20">
        <v>2388.4</v>
      </c>
      <c r="H372" s="9">
        <v>44166</v>
      </c>
      <c r="I372" s="14" t="s">
        <v>26</v>
      </c>
      <c r="J372" s="14" t="s">
        <v>38</v>
      </c>
      <c r="K372" s="14" t="s">
        <v>25</v>
      </c>
    </row>
    <row r="373" spans="1:11" ht="15.75" x14ac:dyDescent="0.25">
      <c r="A373" s="1" t="s">
        <v>17</v>
      </c>
      <c r="B373" s="1" t="s">
        <v>10</v>
      </c>
      <c r="C373" s="15" t="s">
        <v>43</v>
      </c>
      <c r="D373" s="19">
        <v>1055</v>
      </c>
      <c r="E373" s="19">
        <v>5275</v>
      </c>
      <c r="F373" s="19">
        <v>2110</v>
      </c>
      <c r="G373" s="20">
        <v>3165</v>
      </c>
      <c r="H373" s="9">
        <v>44166</v>
      </c>
      <c r="I373" s="14" t="s">
        <v>26</v>
      </c>
      <c r="J373" s="14" t="s">
        <v>35</v>
      </c>
      <c r="K373" s="14" t="s">
        <v>25</v>
      </c>
    </row>
    <row r="374" spans="1:11" ht="15.75" x14ac:dyDescent="0.25">
      <c r="A374" s="1" t="s">
        <v>17</v>
      </c>
      <c r="B374" s="1" t="s">
        <v>10</v>
      </c>
      <c r="C374" s="15" t="s">
        <v>43</v>
      </c>
      <c r="D374" s="19">
        <v>1287</v>
      </c>
      <c r="E374" s="19">
        <v>6435</v>
      </c>
      <c r="F374" s="19">
        <v>2574</v>
      </c>
      <c r="G374" s="20">
        <v>3861</v>
      </c>
      <c r="H374" s="9">
        <v>44166</v>
      </c>
      <c r="I374" s="14" t="s">
        <v>27</v>
      </c>
      <c r="J374" s="14" t="s">
        <v>37</v>
      </c>
      <c r="K374" s="14" t="s">
        <v>25</v>
      </c>
    </row>
    <row r="375" spans="1:11" ht="15.75" x14ac:dyDescent="0.25">
      <c r="A375" s="1" t="s">
        <v>17</v>
      </c>
      <c r="B375" s="1" t="s">
        <v>10</v>
      </c>
      <c r="C375" s="15" t="s">
        <v>41</v>
      </c>
      <c r="D375" s="19">
        <v>293</v>
      </c>
      <c r="E375" s="19">
        <v>1465</v>
      </c>
      <c r="F375" s="19">
        <v>586</v>
      </c>
      <c r="G375" s="20">
        <v>879</v>
      </c>
      <c r="H375" s="9">
        <v>44166</v>
      </c>
      <c r="I375" s="14" t="s">
        <v>26</v>
      </c>
      <c r="J375" s="14" t="s">
        <v>39</v>
      </c>
      <c r="K375" s="14" t="s">
        <v>24</v>
      </c>
    </row>
    <row r="376" spans="1:11" ht="15.75" x14ac:dyDescent="0.25">
      <c r="A376" s="1" t="s">
        <v>17</v>
      </c>
      <c r="B376" s="1" t="s">
        <v>14</v>
      </c>
      <c r="C376" s="15" t="s">
        <v>42</v>
      </c>
      <c r="D376" s="19">
        <v>2487</v>
      </c>
      <c r="E376" s="19">
        <v>9948</v>
      </c>
      <c r="F376" s="19">
        <v>3730.5</v>
      </c>
      <c r="G376" s="20">
        <v>6217.5</v>
      </c>
      <c r="H376" s="9">
        <v>44166</v>
      </c>
      <c r="I376" s="14" t="s">
        <v>27</v>
      </c>
      <c r="J376" s="14" t="s">
        <v>39</v>
      </c>
      <c r="K376" s="14" t="s">
        <v>24</v>
      </c>
    </row>
    <row r="377" spans="1:11" ht="15.75" x14ac:dyDescent="0.25">
      <c r="A377" s="1" t="s">
        <v>17</v>
      </c>
      <c r="B377" s="1" t="s">
        <v>15</v>
      </c>
      <c r="C377" s="15" t="s">
        <v>41</v>
      </c>
      <c r="D377" s="19">
        <v>2487</v>
      </c>
      <c r="E377" s="19">
        <v>7461</v>
      </c>
      <c r="F377" s="19">
        <v>3108.75</v>
      </c>
      <c r="G377" s="20">
        <v>4352.25</v>
      </c>
      <c r="H377" s="9">
        <v>44166</v>
      </c>
      <c r="I377" s="14" t="s">
        <v>26</v>
      </c>
      <c r="J377" s="14" t="s">
        <v>38</v>
      </c>
      <c r="K377" s="14" t="s">
        <v>24</v>
      </c>
    </row>
    <row r="378" spans="1:11" ht="15.75" x14ac:dyDescent="0.25">
      <c r="A378" s="1" t="s">
        <v>17</v>
      </c>
      <c r="B378" s="1" t="s">
        <v>15</v>
      </c>
      <c r="C378" s="15" t="s">
        <v>41</v>
      </c>
      <c r="D378" s="19">
        <v>293</v>
      </c>
      <c r="E378" s="19">
        <v>879</v>
      </c>
      <c r="F378" s="19">
        <v>366.25</v>
      </c>
      <c r="G378" s="20">
        <v>512.75</v>
      </c>
      <c r="H378" s="9">
        <v>44166</v>
      </c>
      <c r="I378" s="14" t="s">
        <v>26</v>
      </c>
      <c r="J378" s="14" t="s">
        <v>35</v>
      </c>
      <c r="K378" s="14" t="s">
        <v>24</v>
      </c>
    </row>
    <row r="379" spans="1:11" ht="15.75" x14ac:dyDescent="0.25">
      <c r="A379" s="1" t="s">
        <v>17</v>
      </c>
      <c r="B379" s="1" t="s">
        <v>11</v>
      </c>
      <c r="C379" s="15" t="s">
        <v>41</v>
      </c>
      <c r="D379" s="19">
        <v>1287</v>
      </c>
      <c r="E379" s="19">
        <v>1287</v>
      </c>
      <c r="F379" s="19">
        <v>257.39999999999998</v>
      </c>
      <c r="G379" s="20">
        <v>1029.5999999999999</v>
      </c>
      <c r="H379" s="9">
        <v>44166</v>
      </c>
      <c r="I379" s="14" t="s">
        <v>26</v>
      </c>
      <c r="J379" s="14" t="s">
        <v>37</v>
      </c>
      <c r="K379" s="14" t="s">
        <v>24</v>
      </c>
    </row>
    <row r="380" spans="1:11" ht="15.75" x14ac:dyDescent="0.25">
      <c r="A380" s="1" t="s">
        <v>17</v>
      </c>
      <c r="B380" s="1" t="s">
        <v>11</v>
      </c>
      <c r="C380" s="15" t="s">
        <v>43</v>
      </c>
      <c r="D380" s="19">
        <v>2072</v>
      </c>
      <c r="E380" s="19">
        <v>2072</v>
      </c>
      <c r="F380" s="19">
        <v>414.4</v>
      </c>
      <c r="G380" s="20">
        <v>1657.6</v>
      </c>
      <c r="H380" s="9">
        <v>44166</v>
      </c>
      <c r="I380" s="14" t="s">
        <v>26</v>
      </c>
      <c r="J380" s="14" t="s">
        <v>36</v>
      </c>
      <c r="K380" s="14" t="s">
        <v>24</v>
      </c>
    </row>
    <row r="381" spans="1:11" ht="15.75" x14ac:dyDescent="0.25">
      <c r="A381" s="1" t="s">
        <v>17</v>
      </c>
      <c r="B381" s="1" t="s">
        <v>13</v>
      </c>
      <c r="C381" s="15" t="s">
        <v>43</v>
      </c>
      <c r="D381" s="19">
        <v>1055</v>
      </c>
      <c r="E381" s="19">
        <v>6330</v>
      </c>
      <c r="F381" s="19">
        <v>2901.25</v>
      </c>
      <c r="G381" s="20">
        <v>3428.75</v>
      </c>
      <c r="H381" s="9">
        <v>44166</v>
      </c>
      <c r="I381" s="14" t="s">
        <v>26</v>
      </c>
      <c r="J381" s="14" t="s">
        <v>37</v>
      </c>
      <c r="K381" s="14" t="s">
        <v>24</v>
      </c>
    </row>
    <row r="382" spans="1:11" ht="15.75" x14ac:dyDescent="0.25">
      <c r="A382" s="1" t="s">
        <v>17</v>
      </c>
      <c r="B382" s="1" t="s">
        <v>13</v>
      </c>
      <c r="C382" s="15" t="s">
        <v>42</v>
      </c>
      <c r="D382" s="19">
        <v>853</v>
      </c>
      <c r="E382" s="19">
        <v>5118</v>
      </c>
      <c r="F382" s="19">
        <v>2345.75</v>
      </c>
      <c r="G382" s="20">
        <v>2772.25</v>
      </c>
      <c r="H382" s="9">
        <v>44166</v>
      </c>
      <c r="I382" s="14" t="s">
        <v>26</v>
      </c>
      <c r="J382" s="14" t="s">
        <v>37</v>
      </c>
      <c r="K382" s="14" t="s">
        <v>25</v>
      </c>
    </row>
    <row r="383" spans="1:11" ht="15.75" x14ac:dyDescent="0.25">
      <c r="A383" s="1" t="s">
        <v>18</v>
      </c>
      <c r="B383" s="1" t="s">
        <v>12</v>
      </c>
      <c r="C383" s="15" t="s">
        <v>42</v>
      </c>
      <c r="D383" s="19">
        <v>1659</v>
      </c>
      <c r="E383" s="19">
        <v>8295</v>
      </c>
      <c r="F383" s="19">
        <v>3649.8</v>
      </c>
      <c r="G383" s="20">
        <v>4645.2</v>
      </c>
      <c r="H383" s="9">
        <v>43831</v>
      </c>
      <c r="I383" s="14" t="s">
        <v>27</v>
      </c>
      <c r="J383" s="14" t="s">
        <v>36</v>
      </c>
      <c r="K383" s="14" t="s">
        <v>24</v>
      </c>
    </row>
    <row r="384" spans="1:11" ht="15.75" x14ac:dyDescent="0.25">
      <c r="A384" s="1" t="s">
        <v>18</v>
      </c>
      <c r="B384" s="1" t="s">
        <v>10</v>
      </c>
      <c r="C384" s="15" t="s">
        <v>43</v>
      </c>
      <c r="D384" s="19">
        <v>4251</v>
      </c>
      <c r="E384" s="19">
        <v>21255</v>
      </c>
      <c r="F384" s="19">
        <v>8502</v>
      </c>
      <c r="G384" s="20">
        <v>12753</v>
      </c>
      <c r="H384" s="9">
        <v>43831</v>
      </c>
      <c r="I384" s="14" t="s">
        <v>26</v>
      </c>
      <c r="J384" s="14" t="s">
        <v>37</v>
      </c>
      <c r="K384" s="14" t="s">
        <v>24</v>
      </c>
    </row>
    <row r="385" spans="1:11" ht="15.75" x14ac:dyDescent="0.25">
      <c r="A385" s="1" t="s">
        <v>18</v>
      </c>
      <c r="B385" s="1" t="s">
        <v>10</v>
      </c>
      <c r="C385" s="15" t="s">
        <v>42</v>
      </c>
      <c r="D385" s="19">
        <v>873</v>
      </c>
      <c r="E385" s="19">
        <v>4365</v>
      </c>
      <c r="F385" s="19">
        <v>1746</v>
      </c>
      <c r="G385" s="20">
        <v>2619</v>
      </c>
      <c r="H385" s="9">
        <v>43831</v>
      </c>
      <c r="I385" s="14" t="s">
        <v>26</v>
      </c>
      <c r="J385" s="14" t="s">
        <v>37</v>
      </c>
      <c r="K385" s="14" t="s">
        <v>25</v>
      </c>
    </row>
    <row r="386" spans="1:11" ht="15.75" x14ac:dyDescent="0.25">
      <c r="A386" s="1" t="s">
        <v>18</v>
      </c>
      <c r="B386" s="1" t="s">
        <v>14</v>
      </c>
      <c r="C386" s="15" t="s">
        <v>42</v>
      </c>
      <c r="D386" s="19">
        <v>1619</v>
      </c>
      <c r="E386" s="19">
        <v>6476</v>
      </c>
      <c r="F386" s="19">
        <v>2428.5</v>
      </c>
      <c r="G386" s="20">
        <v>4047.5</v>
      </c>
      <c r="H386" s="9">
        <v>43831</v>
      </c>
      <c r="I386" s="14" t="s">
        <v>26</v>
      </c>
      <c r="J386" s="14" t="s">
        <v>35</v>
      </c>
      <c r="K386" s="14" t="s">
        <v>25</v>
      </c>
    </row>
    <row r="387" spans="1:11" ht="15.75" x14ac:dyDescent="0.25">
      <c r="A387" s="1" t="s">
        <v>18</v>
      </c>
      <c r="B387" s="1" t="s">
        <v>15</v>
      </c>
      <c r="C387" s="15" t="s">
        <v>42</v>
      </c>
      <c r="D387" s="19">
        <v>3245</v>
      </c>
      <c r="E387" s="19">
        <v>9735</v>
      </c>
      <c r="F387" s="19">
        <v>4056.25</v>
      </c>
      <c r="G387" s="20">
        <v>5678.75</v>
      </c>
      <c r="H387" s="9">
        <v>43831</v>
      </c>
      <c r="I387" s="14" t="s">
        <v>27</v>
      </c>
      <c r="J387" s="14" t="s">
        <v>35</v>
      </c>
      <c r="K387" s="14" t="s">
        <v>24</v>
      </c>
    </row>
    <row r="388" spans="1:11" ht="15.75" x14ac:dyDescent="0.25">
      <c r="A388" s="1" t="s">
        <v>18</v>
      </c>
      <c r="B388" s="1" t="s">
        <v>11</v>
      </c>
      <c r="C388" s="15" t="s">
        <v>43</v>
      </c>
      <c r="D388" s="19">
        <v>2228</v>
      </c>
      <c r="E388" s="19">
        <v>2228</v>
      </c>
      <c r="F388" s="19">
        <v>445.6</v>
      </c>
      <c r="G388" s="20">
        <v>1782.4</v>
      </c>
      <c r="H388" s="9">
        <v>43831</v>
      </c>
      <c r="I388" s="14" t="s">
        <v>26</v>
      </c>
      <c r="J388" s="14" t="s">
        <v>37</v>
      </c>
      <c r="K388" s="14" t="s">
        <v>24</v>
      </c>
    </row>
    <row r="389" spans="1:11" ht="15.75" x14ac:dyDescent="0.25">
      <c r="A389" s="1" t="s">
        <v>18</v>
      </c>
      <c r="B389" s="1" t="s">
        <v>13</v>
      </c>
      <c r="C389" s="15" t="s">
        <v>42</v>
      </c>
      <c r="D389" s="19">
        <v>384</v>
      </c>
      <c r="E389" s="19">
        <v>2304</v>
      </c>
      <c r="F389" s="19">
        <v>1056</v>
      </c>
      <c r="G389" s="20">
        <v>1248</v>
      </c>
      <c r="H389" s="9">
        <v>43831</v>
      </c>
      <c r="I389" s="14" t="s">
        <v>26</v>
      </c>
      <c r="J389" s="14" t="s">
        <v>37</v>
      </c>
      <c r="K389" s="14" t="s">
        <v>24</v>
      </c>
    </row>
    <row r="390" spans="1:11" ht="15.75" x14ac:dyDescent="0.25">
      <c r="A390" s="1" t="s">
        <v>18</v>
      </c>
      <c r="B390" s="1" t="s">
        <v>12</v>
      </c>
      <c r="C390" s="15" t="s">
        <v>41</v>
      </c>
      <c r="D390" s="19">
        <v>2240</v>
      </c>
      <c r="E390" s="19">
        <v>11200</v>
      </c>
      <c r="F390" s="19">
        <v>4928</v>
      </c>
      <c r="G390" s="20">
        <v>6272</v>
      </c>
      <c r="H390" s="9">
        <v>43862</v>
      </c>
      <c r="I390" s="14" t="s">
        <v>26</v>
      </c>
      <c r="J390" s="14" t="s">
        <v>37</v>
      </c>
      <c r="K390" s="14" t="s">
        <v>24</v>
      </c>
    </row>
    <row r="391" spans="1:11" ht="15.75" x14ac:dyDescent="0.25">
      <c r="A391" s="1" t="s">
        <v>18</v>
      </c>
      <c r="B391" s="1" t="s">
        <v>10</v>
      </c>
      <c r="C391" s="15" t="s">
        <v>43</v>
      </c>
      <c r="D391" s="19">
        <v>292</v>
      </c>
      <c r="E391" s="19">
        <v>1460</v>
      </c>
      <c r="F391" s="19">
        <v>584</v>
      </c>
      <c r="G391" s="20">
        <v>876</v>
      </c>
      <c r="H391" s="9">
        <v>43862</v>
      </c>
      <c r="I391" s="14" t="s">
        <v>26</v>
      </c>
      <c r="J391" s="14" t="s">
        <v>37</v>
      </c>
      <c r="K391" s="14" t="s">
        <v>24</v>
      </c>
    </row>
    <row r="392" spans="1:11" ht="15.75" x14ac:dyDescent="0.25">
      <c r="A392" s="1" t="s">
        <v>18</v>
      </c>
      <c r="B392" s="1" t="s">
        <v>10</v>
      </c>
      <c r="C392" s="15" t="s">
        <v>42</v>
      </c>
      <c r="D392" s="19">
        <v>2363</v>
      </c>
      <c r="E392" s="19">
        <v>11815</v>
      </c>
      <c r="F392" s="19">
        <v>4726</v>
      </c>
      <c r="G392" s="20">
        <v>7089</v>
      </c>
      <c r="H392" s="9">
        <v>43862</v>
      </c>
      <c r="I392" s="14" t="s">
        <v>26</v>
      </c>
      <c r="J392" s="14" t="s">
        <v>35</v>
      </c>
      <c r="K392" s="14" t="s">
        <v>24</v>
      </c>
    </row>
    <row r="393" spans="1:11" ht="15.75" x14ac:dyDescent="0.25">
      <c r="A393" s="1" t="s">
        <v>18</v>
      </c>
      <c r="B393" s="1" t="s">
        <v>14</v>
      </c>
      <c r="C393" s="15" t="s">
        <v>43</v>
      </c>
      <c r="D393" s="19">
        <v>1937</v>
      </c>
      <c r="E393" s="19">
        <v>7748</v>
      </c>
      <c r="F393" s="19">
        <v>2905.5</v>
      </c>
      <c r="G393" s="20">
        <v>4842.5</v>
      </c>
      <c r="H393" s="9">
        <v>43862</v>
      </c>
      <c r="I393" s="14" t="s">
        <v>26</v>
      </c>
      <c r="J393" s="14" t="s">
        <v>37</v>
      </c>
      <c r="K393" s="14" t="s">
        <v>24</v>
      </c>
    </row>
    <row r="394" spans="1:11" ht="15.75" x14ac:dyDescent="0.25">
      <c r="A394" s="1" t="s">
        <v>18</v>
      </c>
      <c r="B394" s="1" t="s">
        <v>15</v>
      </c>
      <c r="C394" s="15" t="s">
        <v>42</v>
      </c>
      <c r="D394" s="19">
        <v>2001</v>
      </c>
      <c r="E394" s="19">
        <v>6003</v>
      </c>
      <c r="F394" s="19">
        <v>2501.25</v>
      </c>
      <c r="G394" s="20">
        <v>3501.75</v>
      </c>
      <c r="H394" s="9">
        <v>43862</v>
      </c>
      <c r="I394" s="14" t="s">
        <v>26</v>
      </c>
      <c r="J394" s="14" t="s">
        <v>37</v>
      </c>
      <c r="K394" s="14" t="s">
        <v>25</v>
      </c>
    </row>
    <row r="395" spans="1:11" ht="15.75" x14ac:dyDescent="0.25">
      <c r="A395" s="1" t="s">
        <v>18</v>
      </c>
      <c r="B395" s="1" t="s">
        <v>11</v>
      </c>
      <c r="C395" s="15" t="s">
        <v>42</v>
      </c>
      <c r="D395" s="19">
        <v>488</v>
      </c>
      <c r="E395" s="19">
        <v>488</v>
      </c>
      <c r="F395" s="19">
        <v>97.6</v>
      </c>
      <c r="G395" s="20">
        <v>390.4</v>
      </c>
      <c r="H395" s="9">
        <v>43862</v>
      </c>
      <c r="I395" s="14" t="s">
        <v>26</v>
      </c>
      <c r="J395" s="14" t="s">
        <v>37</v>
      </c>
      <c r="K395" s="14" t="s">
        <v>24</v>
      </c>
    </row>
    <row r="396" spans="1:11" ht="15.75" x14ac:dyDescent="0.25">
      <c r="A396" s="1" t="s">
        <v>18</v>
      </c>
      <c r="B396" s="1" t="s">
        <v>13</v>
      </c>
      <c r="C396" s="15" t="s">
        <v>43</v>
      </c>
      <c r="D396" s="19">
        <v>952</v>
      </c>
      <c r="E396" s="19">
        <v>5712</v>
      </c>
      <c r="F396" s="19">
        <v>2618</v>
      </c>
      <c r="G396" s="20">
        <v>3094</v>
      </c>
      <c r="H396" s="9">
        <v>43862</v>
      </c>
      <c r="I396" s="14" t="s">
        <v>26</v>
      </c>
      <c r="J396" s="14" t="s">
        <v>37</v>
      </c>
      <c r="K396" s="14" t="s">
        <v>25</v>
      </c>
    </row>
    <row r="397" spans="1:11" ht="15.75" x14ac:dyDescent="0.25">
      <c r="A397" s="1" t="s">
        <v>18</v>
      </c>
      <c r="B397" s="1" t="s">
        <v>12</v>
      </c>
      <c r="C397" s="15" t="s">
        <v>42</v>
      </c>
      <c r="D397" s="19">
        <v>888</v>
      </c>
      <c r="E397" s="19">
        <v>4440</v>
      </c>
      <c r="F397" s="19">
        <v>1953.6</v>
      </c>
      <c r="G397" s="20">
        <v>2486.4</v>
      </c>
      <c r="H397" s="9">
        <v>43891</v>
      </c>
      <c r="I397" s="14" t="s">
        <v>26</v>
      </c>
      <c r="J397" s="14" t="s">
        <v>37</v>
      </c>
      <c r="K397" s="14" t="s">
        <v>24</v>
      </c>
    </row>
    <row r="398" spans="1:11" ht="15.75" x14ac:dyDescent="0.25">
      <c r="A398" s="1" t="s">
        <v>18</v>
      </c>
      <c r="B398" s="1" t="s">
        <v>10</v>
      </c>
      <c r="C398" s="15" t="s">
        <v>43</v>
      </c>
      <c r="D398" s="19">
        <v>1774</v>
      </c>
      <c r="E398" s="19">
        <v>8870</v>
      </c>
      <c r="F398" s="19">
        <v>3548</v>
      </c>
      <c r="G398" s="20">
        <v>5322</v>
      </c>
      <c r="H398" s="9">
        <v>43891</v>
      </c>
      <c r="I398" s="14" t="s">
        <v>26</v>
      </c>
      <c r="J398" s="14" t="s">
        <v>35</v>
      </c>
      <c r="K398" s="14" t="s">
        <v>24</v>
      </c>
    </row>
    <row r="399" spans="1:11" ht="15.75" x14ac:dyDescent="0.25">
      <c r="A399" s="1" t="s">
        <v>18</v>
      </c>
      <c r="B399" s="1" t="s">
        <v>10</v>
      </c>
      <c r="C399" s="15" t="s">
        <v>43</v>
      </c>
      <c r="D399" s="19">
        <v>2428</v>
      </c>
      <c r="E399" s="19">
        <v>12140</v>
      </c>
      <c r="F399" s="19">
        <v>4856</v>
      </c>
      <c r="G399" s="20">
        <v>7284</v>
      </c>
      <c r="H399" s="9">
        <v>43891</v>
      </c>
      <c r="I399" s="14" t="s">
        <v>26</v>
      </c>
      <c r="J399" s="14" t="s">
        <v>35</v>
      </c>
      <c r="K399" s="14" t="s">
        <v>24</v>
      </c>
    </row>
    <row r="400" spans="1:11" ht="15.75" x14ac:dyDescent="0.25">
      <c r="A400" s="1" t="s">
        <v>18</v>
      </c>
      <c r="B400" s="1" t="s">
        <v>14</v>
      </c>
      <c r="C400" s="15" t="s">
        <v>43</v>
      </c>
      <c r="D400" s="19">
        <v>923</v>
      </c>
      <c r="E400" s="19">
        <v>3692</v>
      </c>
      <c r="F400" s="19">
        <v>1384.5</v>
      </c>
      <c r="G400" s="20">
        <v>2307.5</v>
      </c>
      <c r="H400" s="9">
        <v>43891</v>
      </c>
      <c r="I400" s="14" t="s">
        <v>27</v>
      </c>
      <c r="J400" s="14" t="s">
        <v>35</v>
      </c>
      <c r="K400" s="14" t="s">
        <v>24</v>
      </c>
    </row>
    <row r="401" spans="1:11" ht="15.75" x14ac:dyDescent="0.25">
      <c r="A401" s="1" t="s">
        <v>18</v>
      </c>
      <c r="B401" s="1" t="s">
        <v>15</v>
      </c>
      <c r="C401" s="15" t="s">
        <v>43</v>
      </c>
      <c r="D401" s="19">
        <v>1326</v>
      </c>
      <c r="E401" s="19">
        <v>3978</v>
      </c>
      <c r="F401" s="19">
        <v>1657.5</v>
      </c>
      <c r="G401" s="20">
        <v>2320.5</v>
      </c>
      <c r="H401" s="9">
        <v>43891</v>
      </c>
      <c r="I401" s="14" t="s">
        <v>26</v>
      </c>
      <c r="J401" s="14" t="s">
        <v>37</v>
      </c>
      <c r="K401" s="14" t="s">
        <v>24</v>
      </c>
    </row>
    <row r="402" spans="1:11" ht="15.75" x14ac:dyDescent="0.25">
      <c r="A402" s="1" t="s">
        <v>18</v>
      </c>
      <c r="B402" s="1" t="s">
        <v>11</v>
      </c>
      <c r="C402" s="15" t="s">
        <v>41</v>
      </c>
      <c r="D402" s="19">
        <v>1967</v>
      </c>
      <c r="E402" s="19">
        <v>1967</v>
      </c>
      <c r="F402" s="19">
        <v>393.4</v>
      </c>
      <c r="G402" s="20">
        <v>1573.6</v>
      </c>
      <c r="H402" s="9">
        <v>43891</v>
      </c>
      <c r="I402" s="14" t="s">
        <v>26</v>
      </c>
      <c r="J402" s="14" t="s">
        <v>38</v>
      </c>
      <c r="K402" s="14" t="s">
        <v>25</v>
      </c>
    </row>
    <row r="403" spans="1:11" ht="15.75" x14ac:dyDescent="0.25">
      <c r="A403" s="1" t="s">
        <v>18</v>
      </c>
      <c r="B403" s="1" t="s">
        <v>13</v>
      </c>
      <c r="C403" s="15" t="s">
        <v>42</v>
      </c>
      <c r="D403" s="19">
        <v>598</v>
      </c>
      <c r="E403" s="19">
        <v>3588</v>
      </c>
      <c r="F403" s="19">
        <v>1644.5</v>
      </c>
      <c r="G403" s="20">
        <v>1943.5</v>
      </c>
      <c r="H403" s="9">
        <v>43891</v>
      </c>
      <c r="I403" s="14" t="s">
        <v>26</v>
      </c>
      <c r="J403" s="14" t="s">
        <v>37</v>
      </c>
      <c r="K403" s="14" t="s">
        <v>25</v>
      </c>
    </row>
    <row r="404" spans="1:11" ht="15.75" x14ac:dyDescent="0.25">
      <c r="A404" s="1" t="s">
        <v>18</v>
      </c>
      <c r="B404" s="1" t="s">
        <v>12</v>
      </c>
      <c r="C404" s="15" t="s">
        <v>43</v>
      </c>
      <c r="D404" s="19">
        <v>3521</v>
      </c>
      <c r="E404" s="19">
        <v>17605</v>
      </c>
      <c r="F404" s="19">
        <v>7746.2</v>
      </c>
      <c r="G404" s="20">
        <v>9858.7999999999993</v>
      </c>
      <c r="H404" s="9">
        <v>43922</v>
      </c>
      <c r="I404" s="14" t="s">
        <v>26</v>
      </c>
      <c r="J404" s="14" t="s">
        <v>37</v>
      </c>
      <c r="K404" s="14" t="s">
        <v>25</v>
      </c>
    </row>
    <row r="405" spans="1:11" ht="15.75" x14ac:dyDescent="0.25">
      <c r="A405" s="1" t="s">
        <v>18</v>
      </c>
      <c r="B405" s="1" t="s">
        <v>10</v>
      </c>
      <c r="C405" s="15" t="s">
        <v>41</v>
      </c>
      <c r="D405" s="19">
        <v>1614</v>
      </c>
      <c r="E405" s="19">
        <v>8070</v>
      </c>
      <c r="F405" s="19">
        <v>3228</v>
      </c>
      <c r="G405" s="20">
        <v>4842</v>
      </c>
      <c r="H405" s="9">
        <v>43922</v>
      </c>
      <c r="I405" s="14" t="s">
        <v>26</v>
      </c>
      <c r="J405" s="14" t="s">
        <v>37</v>
      </c>
      <c r="K405" s="14" t="s">
        <v>25</v>
      </c>
    </row>
    <row r="406" spans="1:11" ht="15.75" x14ac:dyDescent="0.25">
      <c r="A406" s="1" t="s">
        <v>18</v>
      </c>
      <c r="B406" s="1" t="s">
        <v>10</v>
      </c>
      <c r="C406" s="15" t="s">
        <v>42</v>
      </c>
      <c r="D406" s="19">
        <v>723</v>
      </c>
      <c r="E406" s="19">
        <v>3615</v>
      </c>
      <c r="F406" s="19">
        <v>1446</v>
      </c>
      <c r="G406" s="20">
        <v>2169</v>
      </c>
      <c r="H406" s="9">
        <v>43922</v>
      </c>
      <c r="I406" s="14" t="s">
        <v>26</v>
      </c>
      <c r="J406" s="14" t="s">
        <v>38</v>
      </c>
      <c r="K406" s="14" t="s">
        <v>24</v>
      </c>
    </row>
    <row r="407" spans="1:11" ht="15.75" x14ac:dyDescent="0.25">
      <c r="A407" s="1" t="s">
        <v>18</v>
      </c>
      <c r="B407" s="1" t="s">
        <v>14</v>
      </c>
      <c r="C407" s="15" t="s">
        <v>41</v>
      </c>
      <c r="D407" s="19">
        <v>743</v>
      </c>
      <c r="E407" s="19">
        <v>2972</v>
      </c>
      <c r="F407" s="19">
        <v>1114.5</v>
      </c>
      <c r="G407" s="20">
        <v>1857.5</v>
      </c>
      <c r="H407" s="9">
        <v>43922</v>
      </c>
      <c r="I407" s="14" t="s">
        <v>26</v>
      </c>
      <c r="J407" s="14" t="s">
        <v>38</v>
      </c>
      <c r="K407" s="14" t="s">
        <v>24</v>
      </c>
    </row>
    <row r="408" spans="1:11" ht="15.75" x14ac:dyDescent="0.25">
      <c r="A408" s="1" t="s">
        <v>18</v>
      </c>
      <c r="B408" s="1" t="s">
        <v>15</v>
      </c>
      <c r="C408" s="15" t="s">
        <v>41</v>
      </c>
      <c r="D408" s="19">
        <v>944</v>
      </c>
      <c r="E408" s="19">
        <v>2832</v>
      </c>
      <c r="F408" s="19">
        <v>1180</v>
      </c>
      <c r="G408" s="20">
        <v>1652</v>
      </c>
      <c r="H408" s="9">
        <v>43922</v>
      </c>
      <c r="I408" s="14" t="s">
        <v>26</v>
      </c>
      <c r="J408" s="14" t="s">
        <v>36</v>
      </c>
      <c r="K408" s="14" t="s">
        <v>24</v>
      </c>
    </row>
    <row r="409" spans="1:11" ht="15.75" x14ac:dyDescent="0.25">
      <c r="A409" s="1" t="s">
        <v>18</v>
      </c>
      <c r="B409" s="1" t="s">
        <v>11</v>
      </c>
      <c r="C409" s="15" t="s">
        <v>41</v>
      </c>
      <c r="D409" s="19">
        <v>3803</v>
      </c>
      <c r="E409" s="19">
        <v>3803</v>
      </c>
      <c r="F409" s="19">
        <v>760.6</v>
      </c>
      <c r="G409" s="20">
        <v>3042.4</v>
      </c>
      <c r="H409" s="9">
        <v>43922</v>
      </c>
      <c r="I409" s="14" t="s">
        <v>26</v>
      </c>
      <c r="J409" s="14" t="s">
        <v>37</v>
      </c>
      <c r="K409" s="14" t="s">
        <v>25</v>
      </c>
    </row>
    <row r="410" spans="1:11" ht="15.75" x14ac:dyDescent="0.25">
      <c r="A410" s="1" t="s">
        <v>18</v>
      </c>
      <c r="B410" s="1" t="s">
        <v>13</v>
      </c>
      <c r="C410" s="15" t="s">
        <v>41</v>
      </c>
      <c r="D410" s="19">
        <v>3851</v>
      </c>
      <c r="E410" s="19">
        <v>23106</v>
      </c>
      <c r="F410" s="19">
        <v>10590.25</v>
      </c>
      <c r="G410" s="20">
        <v>12515.75</v>
      </c>
      <c r="H410" s="9">
        <v>43922</v>
      </c>
      <c r="I410" s="14" t="s">
        <v>26</v>
      </c>
      <c r="J410" s="14" t="s">
        <v>39</v>
      </c>
      <c r="K410" s="14" t="s">
        <v>25</v>
      </c>
    </row>
    <row r="411" spans="1:11" ht="15.75" x14ac:dyDescent="0.25">
      <c r="A411" s="1" t="s">
        <v>18</v>
      </c>
      <c r="B411" s="1" t="s">
        <v>12</v>
      </c>
      <c r="C411" s="15" t="s">
        <v>42</v>
      </c>
      <c r="D411" s="19">
        <v>1645</v>
      </c>
      <c r="E411" s="19">
        <v>8225</v>
      </c>
      <c r="F411" s="19">
        <v>3619</v>
      </c>
      <c r="G411" s="20">
        <v>4606</v>
      </c>
      <c r="H411" s="9">
        <v>43952</v>
      </c>
      <c r="I411" s="14" t="s">
        <v>26</v>
      </c>
      <c r="J411" s="14" t="s">
        <v>37</v>
      </c>
      <c r="K411" s="14" t="s">
        <v>25</v>
      </c>
    </row>
    <row r="412" spans="1:11" ht="15.75" x14ac:dyDescent="0.25">
      <c r="A412" s="1" t="s">
        <v>18</v>
      </c>
      <c r="B412" s="1" t="s">
        <v>10</v>
      </c>
      <c r="C412" s="15" t="s">
        <v>43</v>
      </c>
      <c r="D412" s="19">
        <v>1702</v>
      </c>
      <c r="E412" s="19">
        <v>8510</v>
      </c>
      <c r="F412" s="19">
        <v>3404</v>
      </c>
      <c r="G412" s="20">
        <v>5106</v>
      </c>
      <c r="H412" s="9">
        <v>43952</v>
      </c>
      <c r="I412" s="14" t="s">
        <v>26</v>
      </c>
      <c r="J412" s="14" t="s">
        <v>35</v>
      </c>
      <c r="K412" s="14" t="s">
        <v>24</v>
      </c>
    </row>
    <row r="413" spans="1:11" ht="15.75" x14ac:dyDescent="0.25">
      <c r="A413" s="1" t="s">
        <v>18</v>
      </c>
      <c r="B413" s="1" t="s">
        <v>10</v>
      </c>
      <c r="C413" s="15" t="s">
        <v>42</v>
      </c>
      <c r="D413" s="19">
        <v>257</v>
      </c>
      <c r="E413" s="19">
        <v>1285</v>
      </c>
      <c r="F413" s="19">
        <v>514</v>
      </c>
      <c r="G413" s="20">
        <v>771</v>
      </c>
      <c r="H413" s="9">
        <v>43952</v>
      </c>
      <c r="I413" s="14" t="s">
        <v>26</v>
      </c>
      <c r="J413" s="14" t="s">
        <v>36</v>
      </c>
      <c r="K413" s="14" t="s">
        <v>24</v>
      </c>
    </row>
    <row r="414" spans="1:11" ht="15.75" x14ac:dyDescent="0.25">
      <c r="A414" s="1" t="s">
        <v>18</v>
      </c>
      <c r="B414" s="1" t="s">
        <v>14</v>
      </c>
      <c r="C414" s="15" t="s">
        <v>41</v>
      </c>
      <c r="D414" s="19">
        <v>831</v>
      </c>
      <c r="E414" s="19">
        <v>3324</v>
      </c>
      <c r="F414" s="19">
        <v>1246.5</v>
      </c>
      <c r="G414" s="20">
        <v>2077.5</v>
      </c>
      <c r="H414" s="9">
        <v>43952</v>
      </c>
      <c r="I414" s="14" t="s">
        <v>26</v>
      </c>
      <c r="J414" s="14" t="s">
        <v>37</v>
      </c>
      <c r="K414" s="14" t="s">
        <v>24</v>
      </c>
    </row>
    <row r="415" spans="1:11" ht="15.75" x14ac:dyDescent="0.25">
      <c r="A415" s="1" t="s">
        <v>18</v>
      </c>
      <c r="B415" s="1" t="s">
        <v>15</v>
      </c>
      <c r="C415" s="15" t="s">
        <v>41</v>
      </c>
      <c r="D415" s="19">
        <v>2109</v>
      </c>
      <c r="E415" s="19">
        <v>6327</v>
      </c>
      <c r="F415" s="19">
        <v>2636.25</v>
      </c>
      <c r="G415" s="20">
        <v>3690.75</v>
      </c>
      <c r="H415" s="9">
        <v>43952</v>
      </c>
      <c r="I415" s="14" t="s">
        <v>27</v>
      </c>
      <c r="J415" s="14" t="s">
        <v>36</v>
      </c>
      <c r="K415" s="14" t="s">
        <v>25</v>
      </c>
    </row>
    <row r="416" spans="1:11" ht="15.75" x14ac:dyDescent="0.25">
      <c r="A416" s="1" t="s">
        <v>18</v>
      </c>
      <c r="B416" s="1" t="s">
        <v>11</v>
      </c>
      <c r="C416" s="15" t="s">
        <v>42</v>
      </c>
      <c r="D416" s="19">
        <v>200</v>
      </c>
      <c r="E416" s="19">
        <v>200</v>
      </c>
      <c r="F416" s="19">
        <v>40</v>
      </c>
      <c r="G416" s="20">
        <v>160</v>
      </c>
      <c r="H416" s="9">
        <v>43952</v>
      </c>
      <c r="I416" s="14" t="s">
        <v>26</v>
      </c>
      <c r="J416" s="14" t="s">
        <v>37</v>
      </c>
      <c r="K416" s="14" t="s">
        <v>25</v>
      </c>
    </row>
    <row r="417" spans="1:11" ht="15.75" x14ac:dyDescent="0.25">
      <c r="A417" s="1" t="s">
        <v>18</v>
      </c>
      <c r="B417" s="1" t="s">
        <v>13</v>
      </c>
      <c r="C417" s="15" t="s">
        <v>43</v>
      </c>
      <c r="D417" s="19">
        <v>1262</v>
      </c>
      <c r="E417" s="19">
        <v>7572</v>
      </c>
      <c r="F417" s="19">
        <v>3470.5</v>
      </c>
      <c r="G417" s="20">
        <v>4101.5</v>
      </c>
      <c r="H417" s="9">
        <v>43952</v>
      </c>
      <c r="I417" s="14" t="s">
        <v>26</v>
      </c>
      <c r="J417" s="14" t="s">
        <v>38</v>
      </c>
      <c r="K417" s="14" t="s">
        <v>24</v>
      </c>
    </row>
    <row r="418" spans="1:11" ht="15.75" x14ac:dyDescent="0.25">
      <c r="A418" s="1" t="s">
        <v>18</v>
      </c>
      <c r="B418" s="1" t="s">
        <v>12</v>
      </c>
      <c r="C418" s="15" t="s">
        <v>43</v>
      </c>
      <c r="D418" s="19">
        <v>1135</v>
      </c>
      <c r="E418" s="19">
        <v>5675</v>
      </c>
      <c r="F418" s="19">
        <v>2497</v>
      </c>
      <c r="G418" s="20">
        <v>3178</v>
      </c>
      <c r="H418" s="9">
        <v>43983</v>
      </c>
      <c r="I418" s="14" t="s">
        <v>26</v>
      </c>
      <c r="J418" s="14" t="s">
        <v>37</v>
      </c>
      <c r="K418" s="14" t="s">
        <v>24</v>
      </c>
    </row>
    <row r="419" spans="1:11" ht="15.75" x14ac:dyDescent="0.25">
      <c r="A419" s="1" t="s">
        <v>18</v>
      </c>
      <c r="B419" s="1" t="s">
        <v>12</v>
      </c>
      <c r="C419" s="15" t="s">
        <v>42</v>
      </c>
      <c r="D419" s="19">
        <v>708</v>
      </c>
      <c r="E419" s="19">
        <v>3540</v>
      </c>
      <c r="F419" s="19">
        <v>1557.6</v>
      </c>
      <c r="G419" s="20">
        <v>1982.4</v>
      </c>
      <c r="H419" s="9">
        <v>43983</v>
      </c>
      <c r="I419" s="14" t="s">
        <v>26</v>
      </c>
      <c r="J419" s="14" t="s">
        <v>39</v>
      </c>
      <c r="K419" s="14" t="s">
        <v>24</v>
      </c>
    </row>
    <row r="420" spans="1:11" ht="15.75" x14ac:dyDescent="0.25">
      <c r="A420" s="1" t="s">
        <v>18</v>
      </c>
      <c r="B420" s="1" t="s">
        <v>10</v>
      </c>
      <c r="C420" s="15" t="s">
        <v>41</v>
      </c>
      <c r="D420" s="19">
        <v>2518</v>
      </c>
      <c r="E420" s="19">
        <v>12590</v>
      </c>
      <c r="F420" s="19">
        <v>5036</v>
      </c>
      <c r="G420" s="20">
        <v>7554</v>
      </c>
      <c r="H420" s="9">
        <v>43983</v>
      </c>
      <c r="I420" s="14" t="s">
        <v>26</v>
      </c>
      <c r="J420" s="14" t="s">
        <v>37</v>
      </c>
      <c r="K420" s="14" t="s">
        <v>25</v>
      </c>
    </row>
    <row r="421" spans="1:11" ht="15.75" x14ac:dyDescent="0.25">
      <c r="A421" s="1" t="s">
        <v>18</v>
      </c>
      <c r="B421" s="1" t="s">
        <v>10</v>
      </c>
      <c r="C421" s="15" t="s">
        <v>43</v>
      </c>
      <c r="D421" s="19">
        <v>1094</v>
      </c>
      <c r="E421" s="19">
        <v>5470</v>
      </c>
      <c r="F421" s="19">
        <v>2188</v>
      </c>
      <c r="G421" s="20">
        <v>3282</v>
      </c>
      <c r="H421" s="9">
        <v>43983</v>
      </c>
      <c r="I421" s="14" t="s">
        <v>26</v>
      </c>
      <c r="J421" s="14" t="s">
        <v>35</v>
      </c>
      <c r="K421" s="14" t="s">
        <v>24</v>
      </c>
    </row>
    <row r="422" spans="1:11" ht="15.75" x14ac:dyDescent="0.25">
      <c r="A422" s="1" t="s">
        <v>18</v>
      </c>
      <c r="B422" s="1" t="s">
        <v>10</v>
      </c>
      <c r="C422" s="15" t="s">
        <v>42</v>
      </c>
      <c r="D422" s="19">
        <v>2632</v>
      </c>
      <c r="E422" s="19">
        <v>13160</v>
      </c>
      <c r="F422" s="19">
        <v>5264</v>
      </c>
      <c r="G422" s="20">
        <v>7896</v>
      </c>
      <c r="H422" s="9">
        <v>43983</v>
      </c>
      <c r="I422" s="14" t="s">
        <v>26</v>
      </c>
      <c r="J422" s="14" t="s">
        <v>35</v>
      </c>
      <c r="K422" s="14" t="s">
        <v>24</v>
      </c>
    </row>
    <row r="423" spans="1:11" ht="15.75" x14ac:dyDescent="0.25">
      <c r="A423" s="1" t="s">
        <v>18</v>
      </c>
      <c r="B423" s="1" t="s">
        <v>14</v>
      </c>
      <c r="C423" s="15" t="s">
        <v>42</v>
      </c>
      <c r="D423" s="19">
        <v>2844</v>
      </c>
      <c r="E423" s="19">
        <v>11376</v>
      </c>
      <c r="F423" s="19">
        <v>4266</v>
      </c>
      <c r="G423" s="20">
        <v>7110</v>
      </c>
      <c r="H423" s="9">
        <v>43983</v>
      </c>
      <c r="I423" s="14" t="s">
        <v>26</v>
      </c>
      <c r="J423" s="14" t="s">
        <v>37</v>
      </c>
      <c r="K423" s="14" t="s">
        <v>24</v>
      </c>
    </row>
    <row r="424" spans="1:11" ht="15.75" x14ac:dyDescent="0.25">
      <c r="A424" s="1" t="s">
        <v>18</v>
      </c>
      <c r="B424" s="1" t="s">
        <v>14</v>
      </c>
      <c r="C424" s="15" t="s">
        <v>41</v>
      </c>
      <c r="D424" s="19">
        <v>1094</v>
      </c>
      <c r="E424" s="19">
        <v>4376</v>
      </c>
      <c r="F424" s="19">
        <v>1641</v>
      </c>
      <c r="G424" s="20">
        <v>2735</v>
      </c>
      <c r="H424" s="9">
        <v>43983</v>
      </c>
      <c r="I424" s="14" t="s">
        <v>26</v>
      </c>
      <c r="J424" s="14" t="s">
        <v>37</v>
      </c>
      <c r="K424" s="14" t="s">
        <v>24</v>
      </c>
    </row>
    <row r="425" spans="1:11" ht="15.75" x14ac:dyDescent="0.25">
      <c r="A425" s="1" t="s">
        <v>18</v>
      </c>
      <c r="B425" s="1" t="s">
        <v>15</v>
      </c>
      <c r="C425" s="15" t="s">
        <v>43</v>
      </c>
      <c r="D425" s="19">
        <v>2844</v>
      </c>
      <c r="E425" s="19">
        <v>8532</v>
      </c>
      <c r="F425" s="19">
        <v>3555</v>
      </c>
      <c r="G425" s="20">
        <v>4977</v>
      </c>
      <c r="H425" s="9">
        <v>43983</v>
      </c>
      <c r="I425" s="14" t="s">
        <v>26</v>
      </c>
      <c r="J425" s="14" t="s">
        <v>37</v>
      </c>
      <c r="K425" s="14" t="s">
        <v>24</v>
      </c>
    </row>
    <row r="426" spans="1:11" ht="15.75" x14ac:dyDescent="0.25">
      <c r="A426" s="1" t="s">
        <v>18</v>
      </c>
      <c r="B426" s="1" t="s">
        <v>15</v>
      </c>
      <c r="C426" s="15" t="s">
        <v>41</v>
      </c>
      <c r="D426" s="19">
        <v>1583</v>
      </c>
      <c r="E426" s="19">
        <v>4749</v>
      </c>
      <c r="F426" s="19">
        <v>1978.75</v>
      </c>
      <c r="G426" s="20">
        <v>2770.25</v>
      </c>
      <c r="H426" s="9">
        <v>43983</v>
      </c>
      <c r="I426" s="14" t="s">
        <v>26</v>
      </c>
      <c r="J426" s="14" t="s">
        <v>37</v>
      </c>
      <c r="K426" s="14" t="s">
        <v>24</v>
      </c>
    </row>
    <row r="427" spans="1:11" ht="15.75" x14ac:dyDescent="0.25">
      <c r="A427" s="1" t="s">
        <v>18</v>
      </c>
      <c r="B427" s="1" t="s">
        <v>11</v>
      </c>
      <c r="C427" s="15" t="s">
        <v>43</v>
      </c>
      <c r="D427" s="19">
        <v>2518</v>
      </c>
      <c r="E427" s="19">
        <v>2518</v>
      </c>
      <c r="F427" s="19">
        <v>503.6</v>
      </c>
      <c r="G427" s="20">
        <v>2014.4</v>
      </c>
      <c r="H427" s="9">
        <v>43983</v>
      </c>
      <c r="I427" s="14" t="s">
        <v>26</v>
      </c>
      <c r="J427" s="14" t="s">
        <v>37</v>
      </c>
      <c r="K427" s="14" t="s">
        <v>24</v>
      </c>
    </row>
    <row r="428" spans="1:11" ht="15.75" x14ac:dyDescent="0.25">
      <c r="A428" s="1" t="s">
        <v>18</v>
      </c>
      <c r="B428" s="1" t="s">
        <v>13</v>
      </c>
      <c r="C428" s="15" t="s">
        <v>41</v>
      </c>
      <c r="D428" s="19">
        <v>1135</v>
      </c>
      <c r="E428" s="19">
        <v>6810</v>
      </c>
      <c r="F428" s="19">
        <v>3121.25</v>
      </c>
      <c r="G428" s="20">
        <v>3688.75</v>
      </c>
      <c r="H428" s="9">
        <v>43983</v>
      </c>
      <c r="I428" s="14" t="s">
        <v>26</v>
      </c>
      <c r="J428" s="14" t="s">
        <v>38</v>
      </c>
      <c r="K428" s="14" t="s">
        <v>24</v>
      </c>
    </row>
    <row r="429" spans="1:11" ht="15.75" x14ac:dyDescent="0.25">
      <c r="A429" s="1" t="s">
        <v>18</v>
      </c>
      <c r="B429" s="1" t="s">
        <v>13</v>
      </c>
      <c r="C429" s="15" t="s">
        <v>43</v>
      </c>
      <c r="D429" s="19">
        <v>2632</v>
      </c>
      <c r="E429" s="19">
        <v>15792</v>
      </c>
      <c r="F429" s="19">
        <v>7238</v>
      </c>
      <c r="G429" s="20">
        <v>8554</v>
      </c>
      <c r="H429" s="9">
        <v>43983</v>
      </c>
      <c r="I429" s="14" t="s">
        <v>26</v>
      </c>
      <c r="J429" s="14" t="s">
        <v>37</v>
      </c>
      <c r="K429" s="14" t="s">
        <v>24</v>
      </c>
    </row>
    <row r="430" spans="1:11" ht="15.75" x14ac:dyDescent="0.25">
      <c r="A430" s="1" t="s">
        <v>18</v>
      </c>
      <c r="B430" s="1" t="s">
        <v>12</v>
      </c>
      <c r="C430" s="15" t="s">
        <v>43</v>
      </c>
      <c r="D430" s="19">
        <v>1631</v>
      </c>
      <c r="E430" s="19">
        <v>8155</v>
      </c>
      <c r="F430" s="19">
        <v>3588.2</v>
      </c>
      <c r="G430" s="20">
        <v>4566.8</v>
      </c>
      <c r="H430" s="9">
        <v>44013</v>
      </c>
      <c r="I430" s="14" t="s">
        <v>26</v>
      </c>
      <c r="J430" s="14" t="s">
        <v>35</v>
      </c>
      <c r="K430" s="14" t="s">
        <v>25</v>
      </c>
    </row>
    <row r="431" spans="1:11" ht="15.75" x14ac:dyDescent="0.25">
      <c r="A431" s="1" t="s">
        <v>18</v>
      </c>
      <c r="B431" s="1" t="s">
        <v>10</v>
      </c>
      <c r="C431" s="15" t="s">
        <v>41</v>
      </c>
      <c r="D431" s="19">
        <v>2105</v>
      </c>
      <c r="E431" s="19">
        <v>10525</v>
      </c>
      <c r="F431" s="19">
        <v>4210</v>
      </c>
      <c r="G431" s="20">
        <v>6315</v>
      </c>
      <c r="H431" s="9">
        <v>44013</v>
      </c>
      <c r="I431" s="14" t="s">
        <v>26</v>
      </c>
      <c r="J431" s="14" t="s">
        <v>37</v>
      </c>
      <c r="K431" s="14" t="s">
        <v>25</v>
      </c>
    </row>
    <row r="432" spans="1:11" ht="15.75" x14ac:dyDescent="0.25">
      <c r="A432" s="1" t="s">
        <v>18</v>
      </c>
      <c r="B432" s="1" t="s">
        <v>10</v>
      </c>
      <c r="C432" s="15" t="s">
        <v>42</v>
      </c>
      <c r="D432" s="19">
        <v>4026</v>
      </c>
      <c r="E432" s="19">
        <v>20130</v>
      </c>
      <c r="F432" s="19">
        <v>8052</v>
      </c>
      <c r="G432" s="20">
        <v>12078</v>
      </c>
      <c r="H432" s="9">
        <v>44013</v>
      </c>
      <c r="I432" s="14" t="s">
        <v>26</v>
      </c>
      <c r="J432" s="14" t="s">
        <v>35</v>
      </c>
      <c r="K432" s="14" t="s">
        <v>25</v>
      </c>
    </row>
    <row r="433" spans="1:11" ht="15.75" x14ac:dyDescent="0.25">
      <c r="A433" s="1" t="s">
        <v>18</v>
      </c>
      <c r="B433" s="1" t="s">
        <v>14</v>
      </c>
      <c r="C433" s="15" t="s">
        <v>41</v>
      </c>
      <c r="D433" s="19">
        <v>819</v>
      </c>
      <c r="E433" s="19">
        <v>3276</v>
      </c>
      <c r="F433" s="19">
        <v>1228.5</v>
      </c>
      <c r="G433" s="20">
        <v>2047.5</v>
      </c>
      <c r="H433" s="9">
        <v>44013</v>
      </c>
      <c r="I433" s="14" t="s">
        <v>26</v>
      </c>
      <c r="J433" s="14" t="s">
        <v>37</v>
      </c>
      <c r="K433" s="14" t="s">
        <v>24</v>
      </c>
    </row>
    <row r="434" spans="1:11" ht="15.75" x14ac:dyDescent="0.25">
      <c r="A434" s="1" t="s">
        <v>18</v>
      </c>
      <c r="B434" s="1" t="s">
        <v>15</v>
      </c>
      <c r="C434" s="15" t="s">
        <v>41</v>
      </c>
      <c r="D434" s="19">
        <v>866</v>
      </c>
      <c r="E434" s="19">
        <v>2598</v>
      </c>
      <c r="F434" s="19">
        <v>1082.5</v>
      </c>
      <c r="G434" s="20">
        <v>1515.5</v>
      </c>
      <c r="H434" s="9">
        <v>44013</v>
      </c>
      <c r="I434" s="14" t="s">
        <v>26</v>
      </c>
      <c r="J434" s="14" t="s">
        <v>37</v>
      </c>
      <c r="K434" s="14" t="s">
        <v>24</v>
      </c>
    </row>
    <row r="435" spans="1:11" ht="15.75" x14ac:dyDescent="0.25">
      <c r="A435" s="1" t="s">
        <v>18</v>
      </c>
      <c r="B435" s="1" t="s">
        <v>11</v>
      </c>
      <c r="C435" s="15" t="s">
        <v>42</v>
      </c>
      <c r="D435" s="19">
        <v>2666</v>
      </c>
      <c r="E435" s="19">
        <v>2666</v>
      </c>
      <c r="F435" s="19">
        <v>533.20000000000005</v>
      </c>
      <c r="G435" s="20">
        <v>2132.8000000000002</v>
      </c>
      <c r="H435" s="9">
        <v>44013</v>
      </c>
      <c r="I435" s="14" t="s">
        <v>27</v>
      </c>
      <c r="J435" s="14" t="s">
        <v>37</v>
      </c>
      <c r="K435" s="14" t="s">
        <v>24</v>
      </c>
    </row>
    <row r="436" spans="1:11" ht="15.75" x14ac:dyDescent="0.25">
      <c r="A436" s="1" t="s">
        <v>18</v>
      </c>
      <c r="B436" s="1" t="s">
        <v>13</v>
      </c>
      <c r="C436" s="15" t="s">
        <v>42</v>
      </c>
      <c r="D436" s="19">
        <v>3794</v>
      </c>
      <c r="E436" s="19">
        <v>22764</v>
      </c>
      <c r="F436" s="19">
        <v>10433.5</v>
      </c>
      <c r="G436" s="20">
        <v>12330.5</v>
      </c>
      <c r="H436" s="9">
        <v>44013</v>
      </c>
      <c r="I436" s="14" t="s">
        <v>26</v>
      </c>
      <c r="J436" s="14" t="s">
        <v>35</v>
      </c>
      <c r="K436" s="14" t="s">
        <v>24</v>
      </c>
    </row>
    <row r="437" spans="1:11" ht="15.75" x14ac:dyDescent="0.25">
      <c r="A437" s="1" t="s">
        <v>18</v>
      </c>
      <c r="B437" s="1" t="s">
        <v>12</v>
      </c>
      <c r="C437" s="15" t="s">
        <v>43</v>
      </c>
      <c r="D437" s="19">
        <v>552</v>
      </c>
      <c r="E437" s="19">
        <v>2760</v>
      </c>
      <c r="F437" s="19">
        <v>1214.4000000000001</v>
      </c>
      <c r="G437" s="20">
        <v>1545.6</v>
      </c>
      <c r="H437" s="9">
        <v>44044</v>
      </c>
      <c r="I437" s="14" t="s">
        <v>26</v>
      </c>
      <c r="J437" s="14" t="s">
        <v>39</v>
      </c>
      <c r="K437" s="14" t="s">
        <v>24</v>
      </c>
    </row>
    <row r="438" spans="1:11" ht="15.75" x14ac:dyDescent="0.25">
      <c r="A438" s="1" t="s">
        <v>18</v>
      </c>
      <c r="B438" s="1" t="s">
        <v>10</v>
      </c>
      <c r="C438" s="15" t="s">
        <v>42</v>
      </c>
      <c r="D438" s="19">
        <v>2394</v>
      </c>
      <c r="E438" s="19">
        <v>11970</v>
      </c>
      <c r="F438" s="19">
        <v>4788</v>
      </c>
      <c r="G438" s="20">
        <v>7182</v>
      </c>
      <c r="H438" s="9">
        <v>44044</v>
      </c>
      <c r="I438" s="14" t="s">
        <v>26</v>
      </c>
      <c r="J438" s="14" t="s">
        <v>35</v>
      </c>
      <c r="K438" s="14" t="s">
        <v>25</v>
      </c>
    </row>
    <row r="439" spans="1:11" ht="15.75" x14ac:dyDescent="0.25">
      <c r="A439" s="1" t="s">
        <v>18</v>
      </c>
      <c r="B439" s="1" t="s">
        <v>10</v>
      </c>
      <c r="C439" s="15" t="s">
        <v>42</v>
      </c>
      <c r="D439" s="19">
        <v>2559</v>
      </c>
      <c r="E439" s="19">
        <v>12795</v>
      </c>
      <c r="F439" s="19">
        <v>5118</v>
      </c>
      <c r="G439" s="20">
        <v>7677</v>
      </c>
      <c r="H439" s="9">
        <v>44044</v>
      </c>
      <c r="I439" s="14" t="s">
        <v>26</v>
      </c>
      <c r="J439" s="14" t="s">
        <v>35</v>
      </c>
      <c r="K439" s="14" t="s">
        <v>24</v>
      </c>
    </row>
    <row r="440" spans="1:11" ht="15.75" x14ac:dyDescent="0.25">
      <c r="A440" s="1" t="s">
        <v>18</v>
      </c>
      <c r="B440" s="1" t="s">
        <v>14</v>
      </c>
      <c r="C440" s="15" t="s">
        <v>43</v>
      </c>
      <c r="D440" s="19">
        <v>1884</v>
      </c>
      <c r="E440" s="19">
        <v>7536</v>
      </c>
      <c r="F440" s="19">
        <v>2826</v>
      </c>
      <c r="G440" s="20">
        <v>4710</v>
      </c>
      <c r="H440" s="9">
        <v>44044</v>
      </c>
      <c r="I440" s="14" t="s">
        <v>26</v>
      </c>
      <c r="J440" s="14" t="s">
        <v>36</v>
      </c>
      <c r="K440" s="14" t="s">
        <v>24</v>
      </c>
    </row>
    <row r="441" spans="1:11" ht="15.75" x14ac:dyDescent="0.25">
      <c r="A441" s="1" t="s">
        <v>18</v>
      </c>
      <c r="B441" s="1" t="s">
        <v>15</v>
      </c>
      <c r="C441" s="15" t="s">
        <v>42</v>
      </c>
      <c r="D441" s="19">
        <v>1874</v>
      </c>
      <c r="E441" s="19">
        <v>5622</v>
      </c>
      <c r="F441" s="19">
        <v>2342.5</v>
      </c>
      <c r="G441" s="20">
        <v>3279.5</v>
      </c>
      <c r="H441" s="9">
        <v>44044</v>
      </c>
      <c r="I441" s="14" t="s">
        <v>26</v>
      </c>
      <c r="J441" s="14" t="s">
        <v>37</v>
      </c>
      <c r="K441" s="14" t="s">
        <v>24</v>
      </c>
    </row>
    <row r="442" spans="1:11" ht="15.75" x14ac:dyDescent="0.25">
      <c r="A442" s="1" t="s">
        <v>18</v>
      </c>
      <c r="B442" s="1" t="s">
        <v>11</v>
      </c>
      <c r="C442" s="15" t="s">
        <v>41</v>
      </c>
      <c r="D442" s="19">
        <v>1830</v>
      </c>
      <c r="E442" s="19">
        <v>1830</v>
      </c>
      <c r="F442" s="19">
        <v>366</v>
      </c>
      <c r="G442" s="20">
        <v>1464</v>
      </c>
      <c r="H442" s="9">
        <v>44044</v>
      </c>
      <c r="I442" s="14" t="s">
        <v>26</v>
      </c>
      <c r="J442" s="14" t="s">
        <v>37</v>
      </c>
      <c r="K442" s="14" t="s">
        <v>24</v>
      </c>
    </row>
    <row r="443" spans="1:11" ht="15.75" x14ac:dyDescent="0.25">
      <c r="A443" s="1" t="s">
        <v>18</v>
      </c>
      <c r="B443" s="1" t="s">
        <v>13</v>
      </c>
      <c r="C443" s="15" t="s">
        <v>43</v>
      </c>
      <c r="D443" s="19">
        <v>923</v>
      </c>
      <c r="E443" s="19">
        <v>5538</v>
      </c>
      <c r="F443" s="19">
        <v>2538.25</v>
      </c>
      <c r="G443" s="20">
        <v>2999.75</v>
      </c>
      <c r="H443" s="9">
        <v>44044</v>
      </c>
      <c r="I443" s="14" t="s">
        <v>26</v>
      </c>
      <c r="J443" s="14" t="s">
        <v>39</v>
      </c>
      <c r="K443" s="14" t="s">
        <v>25</v>
      </c>
    </row>
    <row r="444" spans="1:11" ht="15.75" x14ac:dyDescent="0.25">
      <c r="A444" s="1" t="s">
        <v>18</v>
      </c>
      <c r="B444" s="1" t="s">
        <v>12</v>
      </c>
      <c r="C444" s="15" t="s">
        <v>41</v>
      </c>
      <c r="D444" s="19">
        <v>707</v>
      </c>
      <c r="E444" s="19">
        <v>3535</v>
      </c>
      <c r="F444" s="19">
        <v>1555.4</v>
      </c>
      <c r="G444" s="20">
        <v>1979.6</v>
      </c>
      <c r="H444" s="9">
        <v>44075</v>
      </c>
      <c r="I444" s="14" t="s">
        <v>26</v>
      </c>
      <c r="J444" s="14" t="s">
        <v>37</v>
      </c>
      <c r="K444" s="14" t="s">
        <v>25</v>
      </c>
    </row>
    <row r="445" spans="1:11" ht="15.75" x14ac:dyDescent="0.25">
      <c r="A445" s="1" t="s">
        <v>18</v>
      </c>
      <c r="B445" s="1" t="s">
        <v>10</v>
      </c>
      <c r="C445" s="15" t="s">
        <v>41</v>
      </c>
      <c r="D445" s="19">
        <v>218</v>
      </c>
      <c r="E445" s="19">
        <v>1090</v>
      </c>
      <c r="F445" s="19">
        <v>436</v>
      </c>
      <c r="G445" s="20">
        <v>654</v>
      </c>
      <c r="H445" s="9">
        <v>44075</v>
      </c>
      <c r="I445" s="14" t="s">
        <v>26</v>
      </c>
      <c r="J445" s="14" t="s">
        <v>36</v>
      </c>
      <c r="K445" s="14" t="s">
        <v>24</v>
      </c>
    </row>
    <row r="446" spans="1:11" ht="15.75" x14ac:dyDescent="0.25">
      <c r="A446" s="1" t="s">
        <v>18</v>
      </c>
      <c r="B446" s="1" t="s">
        <v>10</v>
      </c>
      <c r="C446" s="15" t="s">
        <v>43</v>
      </c>
      <c r="D446" s="19">
        <v>2074</v>
      </c>
      <c r="E446" s="19">
        <v>10370</v>
      </c>
      <c r="F446" s="19">
        <v>4148</v>
      </c>
      <c r="G446" s="20">
        <v>6222</v>
      </c>
      <c r="H446" s="9">
        <v>44075</v>
      </c>
      <c r="I446" s="14" t="s">
        <v>26</v>
      </c>
      <c r="J446" s="14" t="s">
        <v>39</v>
      </c>
      <c r="K446" s="14" t="s">
        <v>24</v>
      </c>
    </row>
    <row r="447" spans="1:11" ht="15.75" x14ac:dyDescent="0.25">
      <c r="A447" s="1" t="s">
        <v>18</v>
      </c>
      <c r="B447" s="1" t="s">
        <v>14</v>
      </c>
      <c r="C447" s="15" t="s">
        <v>42</v>
      </c>
      <c r="D447" s="19">
        <v>1445</v>
      </c>
      <c r="E447" s="19">
        <v>5780</v>
      </c>
      <c r="F447" s="19">
        <v>2167.5</v>
      </c>
      <c r="G447" s="20">
        <v>3612.5</v>
      </c>
      <c r="H447" s="9">
        <v>44075</v>
      </c>
      <c r="I447" s="14" t="s">
        <v>26</v>
      </c>
      <c r="J447" s="14" t="s">
        <v>37</v>
      </c>
      <c r="K447" s="14" t="s">
        <v>24</v>
      </c>
    </row>
    <row r="448" spans="1:11" ht="15.75" x14ac:dyDescent="0.25">
      <c r="A448" s="1" t="s">
        <v>18</v>
      </c>
      <c r="B448" s="1" t="s">
        <v>15</v>
      </c>
      <c r="C448" s="15" t="s">
        <v>41</v>
      </c>
      <c r="D448" s="19">
        <v>2134</v>
      </c>
      <c r="E448" s="19">
        <v>6402</v>
      </c>
      <c r="F448" s="19">
        <v>2667.5</v>
      </c>
      <c r="G448" s="20">
        <v>3734.5</v>
      </c>
      <c r="H448" s="9">
        <v>44075</v>
      </c>
      <c r="I448" s="14" t="s">
        <v>26</v>
      </c>
      <c r="J448" s="14" t="s">
        <v>37</v>
      </c>
      <c r="K448" s="14" t="s">
        <v>24</v>
      </c>
    </row>
    <row r="449" spans="1:11" ht="15.75" x14ac:dyDescent="0.25">
      <c r="A449" s="1" t="s">
        <v>18</v>
      </c>
      <c r="B449" s="1" t="s">
        <v>11</v>
      </c>
      <c r="C449" s="15" t="s">
        <v>42</v>
      </c>
      <c r="D449" s="19">
        <v>388</v>
      </c>
      <c r="E449" s="19">
        <v>388</v>
      </c>
      <c r="F449" s="19">
        <v>77.599999999999994</v>
      </c>
      <c r="G449" s="20">
        <v>310.39999999999998</v>
      </c>
      <c r="H449" s="9">
        <v>44075</v>
      </c>
      <c r="I449" s="14" t="s">
        <v>26</v>
      </c>
      <c r="J449" s="14" t="s">
        <v>37</v>
      </c>
      <c r="K449" s="14" t="s">
        <v>24</v>
      </c>
    </row>
    <row r="450" spans="1:11" ht="15.75" x14ac:dyDescent="0.25">
      <c r="A450" s="1" t="s">
        <v>18</v>
      </c>
      <c r="B450" s="1" t="s">
        <v>13</v>
      </c>
      <c r="C450" s="15" t="s">
        <v>41</v>
      </c>
      <c r="D450" s="19">
        <v>567</v>
      </c>
      <c r="E450" s="19">
        <v>3402</v>
      </c>
      <c r="F450" s="19">
        <v>1559.25</v>
      </c>
      <c r="G450" s="20">
        <v>1842.75</v>
      </c>
      <c r="H450" s="9">
        <v>44075</v>
      </c>
      <c r="I450" s="14" t="s">
        <v>26</v>
      </c>
      <c r="J450" s="14" t="s">
        <v>39</v>
      </c>
      <c r="K450" s="14" t="s">
        <v>24</v>
      </c>
    </row>
    <row r="451" spans="1:11" ht="15.75" x14ac:dyDescent="0.25">
      <c r="A451" s="1" t="s">
        <v>18</v>
      </c>
      <c r="B451" s="1" t="s">
        <v>12</v>
      </c>
      <c r="C451" s="15" t="s">
        <v>41</v>
      </c>
      <c r="D451" s="19">
        <v>1269</v>
      </c>
      <c r="E451" s="19">
        <v>6345</v>
      </c>
      <c r="F451" s="19">
        <v>2791.8</v>
      </c>
      <c r="G451" s="20">
        <v>3553.2</v>
      </c>
      <c r="H451" s="9">
        <v>44105</v>
      </c>
      <c r="I451" s="14" t="s">
        <v>27</v>
      </c>
      <c r="J451" s="14" t="s">
        <v>36</v>
      </c>
      <c r="K451" s="14" t="s">
        <v>25</v>
      </c>
    </row>
    <row r="452" spans="1:11" ht="15.75" x14ac:dyDescent="0.25">
      <c r="A452" s="1" t="s">
        <v>18</v>
      </c>
      <c r="B452" s="1" t="s">
        <v>10</v>
      </c>
      <c r="C452" s="15" t="s">
        <v>41</v>
      </c>
      <c r="D452" s="19">
        <v>2009</v>
      </c>
      <c r="E452" s="19">
        <v>10045</v>
      </c>
      <c r="F452" s="19">
        <v>4018</v>
      </c>
      <c r="G452" s="20">
        <v>6027</v>
      </c>
      <c r="H452" s="9">
        <v>44105</v>
      </c>
      <c r="I452" s="14" t="s">
        <v>26</v>
      </c>
      <c r="J452" s="14" t="s">
        <v>39</v>
      </c>
      <c r="K452" s="14" t="s">
        <v>24</v>
      </c>
    </row>
    <row r="453" spans="1:11" ht="15.75" x14ac:dyDescent="0.25">
      <c r="A453" s="1" t="s">
        <v>18</v>
      </c>
      <c r="B453" s="1" t="s">
        <v>10</v>
      </c>
      <c r="C453" s="15" t="s">
        <v>41</v>
      </c>
      <c r="D453" s="19">
        <v>1565</v>
      </c>
      <c r="E453" s="19">
        <v>7825</v>
      </c>
      <c r="F453" s="19">
        <v>3130</v>
      </c>
      <c r="G453" s="20">
        <v>4695</v>
      </c>
      <c r="H453" s="9">
        <v>44105</v>
      </c>
      <c r="I453" s="14" t="s">
        <v>26</v>
      </c>
      <c r="J453" s="14" t="s">
        <v>37</v>
      </c>
      <c r="K453" s="14" t="s">
        <v>25</v>
      </c>
    </row>
    <row r="454" spans="1:11" ht="15.75" x14ac:dyDescent="0.25">
      <c r="A454" s="1" t="s">
        <v>18</v>
      </c>
      <c r="B454" s="1" t="s">
        <v>10</v>
      </c>
      <c r="C454" s="15" t="s">
        <v>41</v>
      </c>
      <c r="D454" s="19">
        <v>1249</v>
      </c>
      <c r="E454" s="19">
        <v>6245</v>
      </c>
      <c r="F454" s="19">
        <v>2498</v>
      </c>
      <c r="G454" s="20">
        <v>3747</v>
      </c>
      <c r="H454" s="9">
        <v>44105</v>
      </c>
      <c r="I454" s="14" t="s">
        <v>26</v>
      </c>
      <c r="J454" s="14" t="s">
        <v>36</v>
      </c>
      <c r="K454" s="14" t="s">
        <v>24</v>
      </c>
    </row>
    <row r="455" spans="1:11" ht="15.75" x14ac:dyDescent="0.25">
      <c r="A455" s="1" t="s">
        <v>18</v>
      </c>
      <c r="B455" s="1" t="s">
        <v>14</v>
      </c>
      <c r="C455" s="15" t="s">
        <v>43</v>
      </c>
      <c r="D455" s="19">
        <v>1295</v>
      </c>
      <c r="E455" s="19">
        <v>5180</v>
      </c>
      <c r="F455" s="19">
        <v>1942.5</v>
      </c>
      <c r="G455" s="20">
        <v>3237.5</v>
      </c>
      <c r="H455" s="9">
        <v>44105</v>
      </c>
      <c r="I455" s="14" t="s">
        <v>26</v>
      </c>
      <c r="J455" s="14" t="s">
        <v>35</v>
      </c>
      <c r="K455" s="14" t="s">
        <v>25</v>
      </c>
    </row>
    <row r="456" spans="1:11" ht="15.75" x14ac:dyDescent="0.25">
      <c r="A456" s="1" t="s">
        <v>18</v>
      </c>
      <c r="B456" s="1" t="s">
        <v>14</v>
      </c>
      <c r="C456" s="15" t="s">
        <v>41</v>
      </c>
      <c r="D456" s="19">
        <v>1496</v>
      </c>
      <c r="E456" s="19">
        <v>5984</v>
      </c>
      <c r="F456" s="19">
        <v>2244</v>
      </c>
      <c r="G456" s="20">
        <v>3740</v>
      </c>
      <c r="H456" s="9">
        <v>44105</v>
      </c>
      <c r="I456" s="14" t="s">
        <v>26</v>
      </c>
      <c r="J456" s="14" t="s">
        <v>35</v>
      </c>
      <c r="K456" s="14" t="s">
        <v>24</v>
      </c>
    </row>
    <row r="457" spans="1:11" ht="15.75" x14ac:dyDescent="0.25">
      <c r="A457" s="1" t="s">
        <v>18</v>
      </c>
      <c r="B457" s="1" t="s">
        <v>15</v>
      </c>
      <c r="C457" s="15" t="s">
        <v>43</v>
      </c>
      <c r="D457" s="19">
        <v>1565</v>
      </c>
      <c r="E457" s="19">
        <v>4695</v>
      </c>
      <c r="F457" s="19">
        <v>1956.25</v>
      </c>
      <c r="G457" s="20">
        <v>2738.75</v>
      </c>
      <c r="H457" s="9">
        <v>44105</v>
      </c>
      <c r="I457" s="14" t="s">
        <v>26</v>
      </c>
      <c r="J457" s="14" t="s">
        <v>37</v>
      </c>
      <c r="K457" s="14" t="s">
        <v>24</v>
      </c>
    </row>
    <row r="458" spans="1:11" ht="15.75" x14ac:dyDescent="0.25">
      <c r="A458" s="1" t="s">
        <v>18</v>
      </c>
      <c r="B458" s="1" t="s">
        <v>15</v>
      </c>
      <c r="C458" s="15" t="s">
        <v>41</v>
      </c>
      <c r="D458" s="19">
        <v>1496</v>
      </c>
      <c r="E458" s="19">
        <v>4488</v>
      </c>
      <c r="F458" s="19">
        <v>1870</v>
      </c>
      <c r="G458" s="20">
        <v>2618</v>
      </c>
      <c r="H458" s="9">
        <v>44105</v>
      </c>
      <c r="I458" s="14" t="s">
        <v>26</v>
      </c>
      <c r="J458" s="14" t="s">
        <v>37</v>
      </c>
      <c r="K458" s="14" t="s">
        <v>25</v>
      </c>
    </row>
    <row r="459" spans="1:11" ht="15.75" x14ac:dyDescent="0.25">
      <c r="A459" s="1" t="s">
        <v>18</v>
      </c>
      <c r="B459" s="1" t="s">
        <v>11</v>
      </c>
      <c r="C459" s="15" t="s">
        <v>43</v>
      </c>
      <c r="D459" s="19">
        <v>2734</v>
      </c>
      <c r="E459" s="19">
        <v>2734</v>
      </c>
      <c r="F459" s="19">
        <v>546.79999999999995</v>
      </c>
      <c r="G459" s="20">
        <v>2187.1999999999998</v>
      </c>
      <c r="H459" s="9">
        <v>44105</v>
      </c>
      <c r="I459" s="14" t="s">
        <v>26</v>
      </c>
      <c r="J459" s="14" t="s">
        <v>37</v>
      </c>
      <c r="K459" s="14" t="s">
        <v>24</v>
      </c>
    </row>
    <row r="460" spans="1:11" ht="15.75" x14ac:dyDescent="0.25">
      <c r="A460" s="1" t="s">
        <v>18</v>
      </c>
      <c r="B460" s="1" t="s">
        <v>11</v>
      </c>
      <c r="C460" s="15" t="s">
        <v>42</v>
      </c>
      <c r="D460" s="19">
        <v>1249</v>
      </c>
      <c r="E460" s="19">
        <v>1249</v>
      </c>
      <c r="F460" s="19">
        <v>249.8</v>
      </c>
      <c r="G460" s="20">
        <v>999.2</v>
      </c>
      <c r="H460" s="9">
        <v>44105</v>
      </c>
      <c r="I460" s="14" t="s">
        <v>26</v>
      </c>
      <c r="J460" s="14" t="s">
        <v>38</v>
      </c>
      <c r="K460" s="14" t="s">
        <v>25</v>
      </c>
    </row>
    <row r="461" spans="1:11" ht="15.75" x14ac:dyDescent="0.25">
      <c r="A461" s="1" t="s">
        <v>18</v>
      </c>
      <c r="B461" s="1" t="s">
        <v>13</v>
      </c>
      <c r="C461" s="15" t="s">
        <v>43</v>
      </c>
      <c r="D461" s="19">
        <v>2009</v>
      </c>
      <c r="E461" s="19">
        <v>12054</v>
      </c>
      <c r="F461" s="19">
        <v>5524.75</v>
      </c>
      <c r="G461" s="20">
        <v>6529.25</v>
      </c>
      <c r="H461" s="9">
        <v>44105</v>
      </c>
      <c r="I461" s="14" t="s">
        <v>26</v>
      </c>
      <c r="J461" s="14" t="s">
        <v>37</v>
      </c>
      <c r="K461" s="14" t="s">
        <v>24</v>
      </c>
    </row>
    <row r="462" spans="1:11" ht="15.75" x14ac:dyDescent="0.25">
      <c r="A462" s="1" t="s">
        <v>18</v>
      </c>
      <c r="B462" s="1" t="s">
        <v>12</v>
      </c>
      <c r="C462" s="15" t="s">
        <v>41</v>
      </c>
      <c r="D462" s="19">
        <v>1118</v>
      </c>
      <c r="E462" s="19">
        <v>5590</v>
      </c>
      <c r="F462" s="19">
        <v>2459.6</v>
      </c>
      <c r="G462" s="20">
        <v>3130.4</v>
      </c>
      <c r="H462" s="9">
        <v>44136</v>
      </c>
      <c r="I462" s="14" t="s">
        <v>26</v>
      </c>
      <c r="J462" s="14" t="s">
        <v>37</v>
      </c>
      <c r="K462" s="14" t="s">
        <v>24</v>
      </c>
    </row>
    <row r="463" spans="1:11" ht="15.75" x14ac:dyDescent="0.25">
      <c r="A463" s="1" t="s">
        <v>18</v>
      </c>
      <c r="B463" s="1" t="s">
        <v>10</v>
      </c>
      <c r="C463" s="15" t="s">
        <v>42</v>
      </c>
      <c r="D463" s="19">
        <v>1366</v>
      </c>
      <c r="E463" s="19">
        <v>6830</v>
      </c>
      <c r="F463" s="19">
        <v>2732</v>
      </c>
      <c r="G463" s="20">
        <v>4098</v>
      </c>
      <c r="H463" s="9">
        <v>44136</v>
      </c>
      <c r="I463" s="14" t="s">
        <v>26</v>
      </c>
      <c r="J463" s="14" t="s">
        <v>36</v>
      </c>
      <c r="K463" s="14" t="s">
        <v>24</v>
      </c>
    </row>
    <row r="464" spans="1:11" ht="15.75" x14ac:dyDescent="0.25">
      <c r="A464" s="1" t="s">
        <v>18</v>
      </c>
      <c r="B464" s="1" t="s">
        <v>10</v>
      </c>
      <c r="C464" s="15" t="s">
        <v>42</v>
      </c>
      <c r="D464" s="19">
        <v>700</v>
      </c>
      <c r="E464" s="19">
        <v>3500</v>
      </c>
      <c r="F464" s="19">
        <v>1400</v>
      </c>
      <c r="G464" s="20">
        <v>2100</v>
      </c>
      <c r="H464" s="9">
        <v>44136</v>
      </c>
      <c r="I464" s="14" t="s">
        <v>26</v>
      </c>
      <c r="J464" s="14" t="s">
        <v>35</v>
      </c>
      <c r="K464" s="14" t="s">
        <v>25</v>
      </c>
    </row>
    <row r="465" spans="1:11" ht="15.75" x14ac:dyDescent="0.25">
      <c r="A465" s="1" t="s">
        <v>18</v>
      </c>
      <c r="B465" s="1" t="s">
        <v>14</v>
      </c>
      <c r="C465" s="15" t="s">
        <v>41</v>
      </c>
      <c r="D465" s="19">
        <v>2689</v>
      </c>
      <c r="E465" s="19">
        <v>10756</v>
      </c>
      <c r="F465" s="19">
        <v>4033.5</v>
      </c>
      <c r="G465" s="20">
        <v>6722.5</v>
      </c>
      <c r="H465" s="9">
        <v>44136</v>
      </c>
      <c r="I465" s="14" t="s">
        <v>26</v>
      </c>
      <c r="J465" s="14" t="s">
        <v>36</v>
      </c>
      <c r="K465" s="14" t="s">
        <v>25</v>
      </c>
    </row>
    <row r="466" spans="1:11" ht="15.75" x14ac:dyDescent="0.25">
      <c r="A466" s="1" t="s">
        <v>18</v>
      </c>
      <c r="B466" s="1" t="s">
        <v>15</v>
      </c>
      <c r="C466" s="15" t="s">
        <v>41</v>
      </c>
      <c r="D466" s="19">
        <v>2529</v>
      </c>
      <c r="E466" s="19">
        <v>7587</v>
      </c>
      <c r="F466" s="19">
        <v>3161.25</v>
      </c>
      <c r="G466" s="20">
        <v>4425.75</v>
      </c>
      <c r="H466" s="9">
        <v>44136</v>
      </c>
      <c r="I466" s="14" t="s">
        <v>26</v>
      </c>
      <c r="J466" s="14" t="s">
        <v>37</v>
      </c>
      <c r="K466" s="14" t="s">
        <v>25</v>
      </c>
    </row>
    <row r="467" spans="1:11" ht="15.75" x14ac:dyDescent="0.25">
      <c r="A467" s="1" t="s">
        <v>18</v>
      </c>
      <c r="B467" s="1" t="s">
        <v>11</v>
      </c>
      <c r="C467" s="15" t="s">
        <v>41</v>
      </c>
      <c r="D467" s="19">
        <v>2321</v>
      </c>
      <c r="E467" s="19">
        <v>2321</v>
      </c>
      <c r="F467" s="19">
        <v>464.2</v>
      </c>
      <c r="G467" s="20">
        <v>1856.8</v>
      </c>
      <c r="H467" s="9">
        <v>44136</v>
      </c>
      <c r="I467" s="14" t="s">
        <v>26</v>
      </c>
      <c r="J467" s="14" t="s">
        <v>38</v>
      </c>
      <c r="K467" s="14" t="s">
        <v>24</v>
      </c>
    </row>
    <row r="468" spans="1:11" ht="15.75" x14ac:dyDescent="0.25">
      <c r="A468" s="1" t="s">
        <v>18</v>
      </c>
      <c r="B468" s="1" t="s">
        <v>13</v>
      </c>
      <c r="C468" s="15" t="s">
        <v>42</v>
      </c>
      <c r="D468" s="19">
        <v>1808</v>
      </c>
      <c r="E468" s="19">
        <v>10848</v>
      </c>
      <c r="F468" s="19">
        <v>4972</v>
      </c>
      <c r="G468" s="20">
        <v>5876</v>
      </c>
      <c r="H468" s="9">
        <v>44136</v>
      </c>
      <c r="I468" s="14" t="s">
        <v>26</v>
      </c>
      <c r="J468" s="14" t="s">
        <v>38</v>
      </c>
      <c r="K468" s="14" t="s">
        <v>24</v>
      </c>
    </row>
    <row r="469" spans="1:11" ht="15.75" x14ac:dyDescent="0.25">
      <c r="A469" s="1" t="s">
        <v>18</v>
      </c>
      <c r="B469" s="1" t="s">
        <v>12</v>
      </c>
      <c r="C469" s="15" t="s">
        <v>42</v>
      </c>
      <c r="D469" s="19">
        <v>1916</v>
      </c>
      <c r="E469" s="19">
        <v>9580</v>
      </c>
      <c r="F469" s="19">
        <v>4215.2</v>
      </c>
      <c r="G469" s="20">
        <v>5364.8</v>
      </c>
      <c r="H469" s="9">
        <v>44166</v>
      </c>
      <c r="I469" s="14" t="s">
        <v>26</v>
      </c>
      <c r="J469" s="14" t="s">
        <v>36</v>
      </c>
      <c r="K469" s="14" t="s">
        <v>24</v>
      </c>
    </row>
    <row r="470" spans="1:11" ht="15.75" x14ac:dyDescent="0.25">
      <c r="A470" s="1" t="s">
        <v>18</v>
      </c>
      <c r="B470" s="1" t="s">
        <v>10</v>
      </c>
      <c r="C470" s="15" t="s">
        <v>43</v>
      </c>
      <c r="D470" s="19">
        <v>1817</v>
      </c>
      <c r="E470" s="19">
        <v>9085</v>
      </c>
      <c r="F470" s="19">
        <v>3634</v>
      </c>
      <c r="G470" s="20">
        <v>5451</v>
      </c>
      <c r="H470" s="9">
        <v>44166</v>
      </c>
      <c r="I470" s="14" t="s">
        <v>27</v>
      </c>
      <c r="J470" s="14" t="s">
        <v>37</v>
      </c>
      <c r="K470" s="14" t="s">
        <v>24</v>
      </c>
    </row>
    <row r="471" spans="1:11" ht="15.75" x14ac:dyDescent="0.25">
      <c r="A471" s="1" t="s">
        <v>18</v>
      </c>
      <c r="B471" s="1" t="s">
        <v>10</v>
      </c>
      <c r="C471" s="15" t="s">
        <v>42</v>
      </c>
      <c r="D471" s="19">
        <v>2852</v>
      </c>
      <c r="E471" s="19">
        <v>14260</v>
      </c>
      <c r="F471" s="19">
        <v>5704</v>
      </c>
      <c r="G471" s="20">
        <v>8556</v>
      </c>
      <c r="H471" s="9">
        <v>44166</v>
      </c>
      <c r="I471" s="14" t="s">
        <v>26</v>
      </c>
      <c r="J471" s="14" t="s">
        <v>38</v>
      </c>
      <c r="K471" s="14" t="s">
        <v>25</v>
      </c>
    </row>
    <row r="472" spans="1:11" ht="15.75" x14ac:dyDescent="0.25">
      <c r="A472" s="1" t="s">
        <v>18</v>
      </c>
      <c r="B472" s="1" t="s">
        <v>10</v>
      </c>
      <c r="C472" s="15" t="s">
        <v>43</v>
      </c>
      <c r="D472" s="19">
        <v>2729</v>
      </c>
      <c r="E472" s="19">
        <v>13645</v>
      </c>
      <c r="F472" s="19">
        <v>5458</v>
      </c>
      <c r="G472" s="20">
        <v>8187</v>
      </c>
      <c r="H472" s="9">
        <v>44166</v>
      </c>
      <c r="I472" s="14" t="s">
        <v>26</v>
      </c>
      <c r="J472" s="14" t="s">
        <v>39</v>
      </c>
      <c r="K472" s="14" t="s">
        <v>24</v>
      </c>
    </row>
    <row r="473" spans="1:11" ht="15.75" x14ac:dyDescent="0.25">
      <c r="A473" s="1" t="s">
        <v>18</v>
      </c>
      <c r="B473" s="1" t="s">
        <v>10</v>
      </c>
      <c r="C473" s="15" t="s">
        <v>43</v>
      </c>
      <c r="D473" s="19">
        <v>2431</v>
      </c>
      <c r="E473" s="19">
        <v>12155</v>
      </c>
      <c r="F473" s="19">
        <v>4862</v>
      </c>
      <c r="G473" s="20">
        <v>7293</v>
      </c>
      <c r="H473" s="9">
        <v>44166</v>
      </c>
      <c r="I473" s="14" t="s">
        <v>26</v>
      </c>
      <c r="J473" s="14" t="s">
        <v>37</v>
      </c>
      <c r="K473" s="14" t="s">
        <v>25</v>
      </c>
    </row>
    <row r="474" spans="1:11" ht="15.75" x14ac:dyDescent="0.25">
      <c r="A474" s="1" t="s">
        <v>18</v>
      </c>
      <c r="B474" s="1" t="s">
        <v>14</v>
      </c>
      <c r="C474" s="15" t="s">
        <v>43</v>
      </c>
      <c r="D474" s="19">
        <v>2300</v>
      </c>
      <c r="E474" s="19">
        <v>9200</v>
      </c>
      <c r="F474" s="19">
        <v>3450</v>
      </c>
      <c r="G474" s="20">
        <v>5750</v>
      </c>
      <c r="H474" s="9">
        <v>44166</v>
      </c>
      <c r="I474" s="14" t="s">
        <v>26</v>
      </c>
      <c r="J474" s="14" t="s">
        <v>36</v>
      </c>
      <c r="K474" s="14" t="s">
        <v>24</v>
      </c>
    </row>
    <row r="475" spans="1:11" ht="15.75" x14ac:dyDescent="0.25">
      <c r="A475" s="1" t="s">
        <v>18</v>
      </c>
      <c r="B475" s="1" t="s">
        <v>15</v>
      </c>
      <c r="C475" s="15" t="s">
        <v>43</v>
      </c>
      <c r="D475" s="19">
        <v>2729</v>
      </c>
      <c r="E475" s="19">
        <v>8187</v>
      </c>
      <c r="F475" s="19">
        <v>3411.25</v>
      </c>
      <c r="G475" s="20">
        <v>4775.75</v>
      </c>
      <c r="H475" s="9">
        <v>44166</v>
      </c>
      <c r="I475" s="14" t="s">
        <v>27</v>
      </c>
      <c r="J475" s="14" t="s">
        <v>38</v>
      </c>
      <c r="K475" s="14" t="s">
        <v>24</v>
      </c>
    </row>
    <row r="476" spans="1:11" ht="15.75" x14ac:dyDescent="0.25">
      <c r="A476" s="1" t="s">
        <v>18</v>
      </c>
      <c r="B476" s="1" t="s">
        <v>15</v>
      </c>
      <c r="C476" s="15" t="s">
        <v>42</v>
      </c>
      <c r="D476" s="19">
        <v>1582</v>
      </c>
      <c r="E476" s="19">
        <v>4746</v>
      </c>
      <c r="F476" s="19">
        <v>1977.5</v>
      </c>
      <c r="G476" s="20">
        <v>2768.5</v>
      </c>
      <c r="H476" s="9">
        <v>44166</v>
      </c>
      <c r="I476" s="14" t="s">
        <v>26</v>
      </c>
      <c r="J476" s="14" t="s">
        <v>37</v>
      </c>
      <c r="K476" s="14" t="s">
        <v>24</v>
      </c>
    </row>
    <row r="477" spans="1:11" ht="15.75" x14ac:dyDescent="0.25">
      <c r="A477" s="1" t="s">
        <v>18</v>
      </c>
      <c r="B477" s="1" t="s">
        <v>11</v>
      </c>
      <c r="C477" s="15" t="s">
        <v>42</v>
      </c>
      <c r="D477" s="19">
        <v>2300</v>
      </c>
      <c r="E477" s="19">
        <v>2300</v>
      </c>
      <c r="F477" s="19">
        <v>460</v>
      </c>
      <c r="G477" s="20">
        <v>1840</v>
      </c>
      <c r="H477" s="9">
        <v>44166</v>
      </c>
      <c r="I477" s="14" t="s">
        <v>26</v>
      </c>
      <c r="J477" s="14" t="s">
        <v>37</v>
      </c>
      <c r="K477" s="14" t="s">
        <v>24</v>
      </c>
    </row>
    <row r="478" spans="1:11" ht="15.75" x14ac:dyDescent="0.25">
      <c r="A478" s="1" t="s">
        <v>18</v>
      </c>
      <c r="B478" s="1" t="s">
        <v>13</v>
      </c>
      <c r="C478" s="15" t="s">
        <v>43</v>
      </c>
      <c r="D478" s="19">
        <v>2431</v>
      </c>
      <c r="E478" s="19">
        <v>14586</v>
      </c>
      <c r="F478" s="19">
        <v>6685.25</v>
      </c>
      <c r="G478" s="20">
        <v>7900.75</v>
      </c>
      <c r="H478" s="9">
        <v>44166</v>
      </c>
      <c r="I478" s="14" t="s">
        <v>26</v>
      </c>
      <c r="J478" s="14" t="s">
        <v>37</v>
      </c>
      <c r="K478" s="14" t="s">
        <v>24</v>
      </c>
    </row>
    <row r="479" spans="1:11" ht="15.75" x14ac:dyDescent="0.25">
      <c r="A479" s="1" t="s">
        <v>18</v>
      </c>
      <c r="B479" s="1" t="s">
        <v>13</v>
      </c>
      <c r="C479" s="15" t="s">
        <v>43</v>
      </c>
      <c r="D479" s="19">
        <v>1582</v>
      </c>
      <c r="E479" s="19">
        <v>9492</v>
      </c>
      <c r="F479" s="19">
        <v>4350.5</v>
      </c>
      <c r="G479" s="20">
        <v>5141.5</v>
      </c>
      <c r="H479" s="9">
        <v>44166</v>
      </c>
      <c r="I479" s="14" t="s">
        <v>26</v>
      </c>
      <c r="J479" s="14" t="s">
        <v>35</v>
      </c>
      <c r="K479" s="14" t="s">
        <v>24</v>
      </c>
    </row>
  </sheetData>
  <pageMargins left="0.7" right="0.7" top="0.75" bottom="0.75" header="0.3" footer="0.3"/>
  <pageSetup orientation="portrait"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A1735F-7693-4F4F-B4CF-0402F0AB8A43}">
  <dimension ref="A3:G8"/>
  <sheetViews>
    <sheetView workbookViewId="0">
      <selection activeCell="E14" sqref="E14"/>
    </sheetView>
  </sheetViews>
  <sheetFormatPr defaultRowHeight="15" x14ac:dyDescent="0.25"/>
  <cols>
    <col min="1" max="1" width="15.5703125" bestFit="1" customWidth="1"/>
    <col min="2" max="2" width="16.28515625" bestFit="1" customWidth="1"/>
    <col min="3" max="4" width="10.7109375" bestFit="1" customWidth="1"/>
    <col min="5" max="5" width="12.140625" bestFit="1" customWidth="1"/>
    <col min="6" max="6" width="10.7109375" bestFit="1" customWidth="1"/>
    <col min="7" max="7" width="11.7109375" bestFit="1" customWidth="1"/>
  </cols>
  <sheetData>
    <row r="3" spans="1:7" x14ac:dyDescent="0.25">
      <c r="B3" s="2" t="s">
        <v>9</v>
      </c>
    </row>
    <row r="4" spans="1:7" x14ac:dyDescent="0.25">
      <c r="B4" t="s">
        <v>21</v>
      </c>
      <c r="C4" t="s">
        <v>19</v>
      </c>
      <c r="D4" t="s">
        <v>20</v>
      </c>
      <c r="E4" t="s">
        <v>17</v>
      </c>
      <c r="F4" t="s">
        <v>18</v>
      </c>
      <c r="G4" t="s">
        <v>7</v>
      </c>
    </row>
    <row r="5" spans="1:7" x14ac:dyDescent="0.25">
      <c r="A5" t="s">
        <v>22</v>
      </c>
      <c r="B5" s="6">
        <v>532855</v>
      </c>
      <c r="C5" s="6">
        <v>695372</v>
      </c>
      <c r="D5" s="6">
        <v>586782</v>
      </c>
      <c r="E5" s="6">
        <v>751465</v>
      </c>
      <c r="F5" s="6">
        <v>700437</v>
      </c>
      <c r="G5" s="6">
        <v>3266911</v>
      </c>
    </row>
    <row r="6" spans="1:7" x14ac:dyDescent="0.25">
      <c r="D6" s="4"/>
    </row>
    <row r="7" spans="1:7" x14ac:dyDescent="0.25">
      <c r="A7" s="10"/>
      <c r="B7" s="10" t="s">
        <v>21</v>
      </c>
      <c r="C7" s="10" t="s">
        <v>19</v>
      </c>
      <c r="D7" s="10" t="s">
        <v>20</v>
      </c>
      <c r="E7" s="10" t="s">
        <v>17</v>
      </c>
      <c r="F7" s="10" t="s">
        <v>18</v>
      </c>
    </row>
    <row r="8" spans="1:7" x14ac:dyDescent="0.25">
      <c r="A8" s="12" t="s">
        <v>2</v>
      </c>
      <c r="B8" s="22">
        <f>GETPIVOTDATA("Revenue",$A$3,"State","Andhra Pradesh")</f>
        <v>532855</v>
      </c>
      <c r="C8" s="22">
        <f>GETPIVOTDATA("Revenue",$A$3,"State","Gujarat")</f>
        <v>695372</v>
      </c>
      <c r="D8" s="22">
        <f>GETPIVOTDATA("Revenue",$A$3,"State","Karnataka")</f>
        <v>586782</v>
      </c>
      <c r="E8" s="22">
        <f>GETPIVOTDATA("Revenue",$A$3,"State","Maharashtra")</f>
        <v>751465</v>
      </c>
      <c r="F8" s="22">
        <f>GETPIVOTDATA("Revenue",$A$3,"State","Telangana")</f>
        <v>700437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5FD86D-166C-4856-BE24-B0964DE937AC}">
  <dimension ref="A3:C6"/>
  <sheetViews>
    <sheetView showGridLines="0" workbookViewId="0">
      <selection activeCell="N21" sqref="N21"/>
    </sheetView>
  </sheetViews>
  <sheetFormatPr defaultRowHeight="15" x14ac:dyDescent="0.25"/>
  <cols>
    <col min="1" max="1" width="13.140625" bestFit="1" customWidth="1"/>
    <col min="2" max="2" width="17" bestFit="1" customWidth="1"/>
  </cols>
  <sheetData>
    <row r="3" spans="1:3" x14ac:dyDescent="0.25">
      <c r="A3" s="2" t="s">
        <v>6</v>
      </c>
      <c r="B3" t="s">
        <v>29</v>
      </c>
    </row>
    <row r="4" spans="1:3" x14ac:dyDescent="0.25">
      <c r="A4" s="4" t="s">
        <v>24</v>
      </c>
      <c r="B4" s="8">
        <v>330</v>
      </c>
    </row>
    <row r="5" spans="1:3" x14ac:dyDescent="0.25">
      <c r="A5" s="4" t="s">
        <v>25</v>
      </c>
      <c r="B5" s="8">
        <v>148</v>
      </c>
      <c r="C5" s="13">
        <f>GETPIVOTDATA("Revenue",$A$3,"Delivery Performance","on-time")/GETPIVOTDATA("Revenue",$A$3)</f>
        <v>0.69037656903765687</v>
      </c>
    </row>
    <row r="6" spans="1:3" x14ac:dyDescent="0.25">
      <c r="A6" s="4" t="s">
        <v>7</v>
      </c>
      <c r="B6" s="8">
        <v>478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23EADD-5849-4662-BDA5-B0315FAAB291}">
  <dimension ref="A3:C6"/>
  <sheetViews>
    <sheetView showGridLines="0" workbookViewId="0">
      <selection activeCell="I4" sqref="I4"/>
    </sheetView>
  </sheetViews>
  <sheetFormatPr defaultRowHeight="15" x14ac:dyDescent="0.25"/>
  <cols>
    <col min="1" max="1" width="13.140625" bestFit="1" customWidth="1"/>
    <col min="2" max="2" width="17" bestFit="1" customWidth="1"/>
  </cols>
  <sheetData>
    <row r="3" spans="1:3" x14ac:dyDescent="0.25">
      <c r="A3" s="2" t="s">
        <v>6</v>
      </c>
      <c r="B3" t="s">
        <v>29</v>
      </c>
    </row>
    <row r="4" spans="1:3" x14ac:dyDescent="0.25">
      <c r="A4" s="4" t="s">
        <v>26</v>
      </c>
      <c r="B4" s="8">
        <v>432</v>
      </c>
    </row>
    <row r="5" spans="1:3" x14ac:dyDescent="0.25">
      <c r="A5" s="4" t="s">
        <v>27</v>
      </c>
      <c r="B5" s="8">
        <v>46</v>
      </c>
      <c r="C5" s="13">
        <f>GETPIVOTDATA("Revenue",$A$3,"Return","yes")/GETPIVOTDATA("Revenue",$A$3)</f>
        <v>9.6234309623430964E-2</v>
      </c>
    </row>
    <row r="6" spans="1:3" x14ac:dyDescent="0.25">
      <c r="A6" s="4" t="s">
        <v>7</v>
      </c>
      <c r="B6" s="8">
        <v>478</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29EB7A-D0B9-40A8-8571-D56ECFE257CC}">
  <dimension ref="A3:H10"/>
  <sheetViews>
    <sheetView topLeftCell="A4" workbookViewId="0">
      <selection activeCell="C6" sqref="C6"/>
    </sheetView>
  </sheetViews>
  <sheetFormatPr defaultRowHeight="15" x14ac:dyDescent="0.25"/>
  <cols>
    <col min="1" max="1" width="15.140625" bestFit="1" customWidth="1"/>
    <col min="2" max="2" width="16.28515625" bestFit="1" customWidth="1"/>
    <col min="3" max="3" width="13.28515625" bestFit="1" customWidth="1"/>
    <col min="4" max="4" width="10.7109375" bestFit="1" customWidth="1"/>
    <col min="5" max="5" width="15.5703125" bestFit="1" customWidth="1"/>
    <col min="6" max="6" width="10.7109375" bestFit="1" customWidth="1"/>
    <col min="7" max="7" width="14.28515625" bestFit="1" customWidth="1"/>
    <col min="8" max="8" width="11.7109375" bestFit="1" customWidth="1"/>
  </cols>
  <sheetData>
    <row r="3" spans="1:8" x14ac:dyDescent="0.25">
      <c r="A3" s="2" t="s">
        <v>8</v>
      </c>
      <c r="B3" s="2" t="s">
        <v>9</v>
      </c>
    </row>
    <row r="4" spans="1:8" x14ac:dyDescent="0.25">
      <c r="A4" s="2" t="s">
        <v>6</v>
      </c>
      <c r="B4" t="s">
        <v>10</v>
      </c>
      <c r="C4" t="s">
        <v>13</v>
      </c>
      <c r="D4" t="s">
        <v>12</v>
      </c>
      <c r="E4" t="s">
        <v>14</v>
      </c>
      <c r="F4" t="s">
        <v>15</v>
      </c>
      <c r="G4" t="s">
        <v>11</v>
      </c>
      <c r="H4" t="s">
        <v>7</v>
      </c>
    </row>
    <row r="5" spans="1:8" x14ac:dyDescent="0.25">
      <c r="A5" s="4" t="s">
        <v>21</v>
      </c>
      <c r="B5" s="6">
        <v>90888</v>
      </c>
      <c r="C5" s="6">
        <v>67964</v>
      </c>
      <c r="D5" s="6">
        <v>61726</v>
      </c>
      <c r="E5" s="6">
        <v>46572.5</v>
      </c>
      <c r="F5" s="6">
        <v>31260.25</v>
      </c>
      <c r="G5" s="6">
        <v>14058.399999999998</v>
      </c>
      <c r="H5" s="6">
        <v>312469.15000000002</v>
      </c>
    </row>
    <row r="6" spans="1:8" x14ac:dyDescent="0.25">
      <c r="A6" s="4" t="s">
        <v>19</v>
      </c>
      <c r="B6" s="6">
        <v>157356</v>
      </c>
      <c r="C6" s="6">
        <v>78224.25</v>
      </c>
      <c r="D6" s="6">
        <v>59035.200000000004</v>
      </c>
      <c r="E6" s="6">
        <v>46767.5</v>
      </c>
      <c r="F6" s="6">
        <v>49465.5</v>
      </c>
      <c r="G6" s="6">
        <v>18921.599999999999</v>
      </c>
      <c r="H6" s="6">
        <v>409770.05000000005</v>
      </c>
    </row>
    <row r="7" spans="1:8" x14ac:dyDescent="0.25">
      <c r="A7" s="4" t="s">
        <v>20</v>
      </c>
      <c r="B7" s="6">
        <v>130425</v>
      </c>
      <c r="C7" s="6">
        <v>65802.75</v>
      </c>
      <c r="D7" s="6">
        <v>54404</v>
      </c>
      <c r="E7" s="6">
        <v>47505</v>
      </c>
      <c r="F7" s="6">
        <v>30387</v>
      </c>
      <c r="G7" s="6">
        <v>18140.000000000004</v>
      </c>
      <c r="H7" s="6">
        <v>346663.75</v>
      </c>
    </row>
    <row r="8" spans="1:8" x14ac:dyDescent="0.25">
      <c r="A8" s="4" t="s">
        <v>17</v>
      </c>
      <c r="B8" s="6">
        <v>150015</v>
      </c>
      <c r="C8" s="6">
        <v>92251.25</v>
      </c>
      <c r="D8" s="6">
        <v>73094</v>
      </c>
      <c r="E8" s="6">
        <v>65135</v>
      </c>
      <c r="F8" s="6">
        <v>41784.75</v>
      </c>
      <c r="G8" s="6">
        <v>19806.399999999994</v>
      </c>
      <c r="H8" s="6">
        <v>442086.40000000002</v>
      </c>
    </row>
    <row r="9" spans="1:8" x14ac:dyDescent="0.25">
      <c r="A9" s="4" t="s">
        <v>18</v>
      </c>
      <c r="B9" s="6">
        <v>157845</v>
      </c>
      <c r="C9" s="6">
        <v>77766</v>
      </c>
      <c r="D9" s="6">
        <v>53169.200000000004</v>
      </c>
      <c r="E9" s="6">
        <v>54797.5</v>
      </c>
      <c r="F9" s="6">
        <v>50447.25</v>
      </c>
      <c r="G9" s="6">
        <v>19753.599999999999</v>
      </c>
      <c r="H9" s="6">
        <v>413778.55000000005</v>
      </c>
    </row>
    <row r="10" spans="1:8" x14ac:dyDescent="0.25">
      <c r="A10" s="4" t="s">
        <v>7</v>
      </c>
      <c r="B10" s="6">
        <v>686529</v>
      </c>
      <c r="C10" s="6">
        <v>382008.25</v>
      </c>
      <c r="D10" s="6">
        <v>301428.40000000002</v>
      </c>
      <c r="E10" s="6">
        <v>260777.5</v>
      </c>
      <c r="F10" s="6">
        <v>203344.75</v>
      </c>
      <c r="G10" s="6">
        <v>90680</v>
      </c>
      <c r="H10" s="6">
        <v>1924767.9000000001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B4F838-338B-4F0C-B47C-3EAA8DA14026}">
  <dimension ref="A3:F7"/>
  <sheetViews>
    <sheetView workbookViewId="0">
      <selection activeCell="Q11" sqref="Q11"/>
    </sheetView>
  </sheetViews>
  <sheetFormatPr defaultRowHeight="15" x14ac:dyDescent="0.25"/>
  <cols>
    <col min="1" max="1" width="13.140625" bestFit="1" customWidth="1"/>
    <col min="2" max="2" width="17" bestFit="1" customWidth="1"/>
    <col min="5" max="5" width="10.140625" bestFit="1" customWidth="1"/>
  </cols>
  <sheetData>
    <row r="3" spans="1:6" x14ac:dyDescent="0.25">
      <c r="A3" s="2" t="s">
        <v>6</v>
      </c>
      <c r="B3" t="s">
        <v>29</v>
      </c>
    </row>
    <row r="4" spans="1:6" x14ac:dyDescent="0.25">
      <c r="A4" s="4" t="s">
        <v>41</v>
      </c>
      <c r="B4" s="11">
        <v>173</v>
      </c>
      <c r="D4" t="s">
        <v>43</v>
      </c>
      <c r="E4" s="13">
        <f>(GETPIVOTDATA("Revenue",$A$3,"Customer Acquisition Type","Organic")/GETPIVOTDATA("Revenue",$A$3))</f>
        <v>0.32845188284518828</v>
      </c>
      <c r="F4" s="13">
        <f>(E4/$E$7)</f>
        <v>0.32845188284518828</v>
      </c>
    </row>
    <row r="5" spans="1:6" x14ac:dyDescent="0.25">
      <c r="A5" s="4" t="s">
        <v>43</v>
      </c>
      <c r="B5" s="11">
        <v>157</v>
      </c>
      <c r="D5" t="s">
        <v>42</v>
      </c>
      <c r="E5" s="13">
        <f>(GETPIVOTDATA("Revenue",$A$3,"Customer Acquisition Type","Returning")/GETPIVOTDATA("Revenue",$A$3))</f>
        <v>0.30962343096234307</v>
      </c>
      <c r="F5" s="13">
        <f t="shared" ref="F5:F7" si="0">(E5/$E$7)</f>
        <v>0.30962343096234307</v>
      </c>
    </row>
    <row r="6" spans="1:6" x14ac:dyDescent="0.25">
      <c r="A6" s="4" t="s">
        <v>42</v>
      </c>
      <c r="B6" s="11">
        <v>148</v>
      </c>
      <c r="D6" t="s">
        <v>41</v>
      </c>
      <c r="E6" s="13">
        <f>(GETPIVOTDATA("Revenue",$A$3,"Customer Acquisition Type","Ad")/GETPIVOTDATA("Revenue",$A$3))</f>
        <v>0.36192468619246859</v>
      </c>
      <c r="F6" s="13">
        <f t="shared" si="0"/>
        <v>0.36192468619246859</v>
      </c>
    </row>
    <row r="7" spans="1:6" x14ac:dyDescent="0.25">
      <c r="A7" s="4" t="s">
        <v>7</v>
      </c>
      <c r="B7" s="11">
        <v>478</v>
      </c>
      <c r="D7" t="s">
        <v>44</v>
      </c>
      <c r="E7" s="13">
        <f>(GETPIVOTDATA("Revenue",$A$3)/GETPIVOTDATA("Revenue",$A$3))</f>
        <v>1</v>
      </c>
      <c r="F7" s="13">
        <f t="shared" si="0"/>
        <v>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Duplicate Dashboard</vt:lpstr>
      <vt:lpstr>Monthly Prof</vt:lpstr>
      <vt:lpstr>Dashboard</vt:lpstr>
      <vt:lpstr>Data</vt:lpstr>
      <vt:lpstr>Monthly Profit</vt:lpstr>
      <vt:lpstr>Delivery Performance Doughnut</vt:lpstr>
      <vt:lpstr>Return Rate</vt:lpstr>
      <vt:lpstr>State wise Profit</vt:lpstr>
      <vt:lpstr>Customer Waterfall</vt:lpstr>
      <vt:lpstr>Customer Satisfaction</vt:lpstr>
      <vt:lpstr>Quarterly Revenue Sales</vt:lpstr>
      <vt:lpstr>Problem Statement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abc</dc:creator>
  <cp:lastModifiedBy>abc</cp:lastModifiedBy>
  <dcterms:created xsi:type="dcterms:W3CDTF">2021-12-21T14:45:28Z</dcterms:created>
  <dcterms:modified xsi:type="dcterms:W3CDTF">2022-01-11T08:00:07Z</dcterms:modified>
</cp:coreProperties>
</file>